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9720" windowHeight="6045" activeTab="3"/>
  </bookViews>
  <sheets>
    <sheet name="РП" sheetId="1" r:id="rId1"/>
    <sheet name="РПЦСР" sheetId="2" r:id="rId2"/>
    <sheet name="Вед" sheetId="3" r:id="rId3"/>
    <sheet name="МП" sheetId="4" r:id="rId4"/>
  </sheets>
  <definedNames>
    <definedName name="_xlnm.Print_Titles" localSheetId="2">'Вед'!$7:$7</definedName>
    <definedName name="_xlnm.Print_Titles" localSheetId="3">'МП'!$8:$8</definedName>
    <definedName name="_xlnm.Print_Titles" localSheetId="1">'РПЦСР'!$9:$9</definedName>
    <definedName name="_xlnm.Print_Area" localSheetId="2">'Вед'!$A$1:$I$139</definedName>
    <definedName name="_xlnm.Print_Area" localSheetId="3">'МП'!$A$1:$F$72</definedName>
  </definedNames>
  <calcPr fullCalcOnLoad="1"/>
</workbook>
</file>

<file path=xl/sharedStrings.xml><?xml version="1.0" encoding="utf-8"?>
<sst xmlns="http://schemas.openxmlformats.org/spreadsheetml/2006/main" count="916" uniqueCount="124">
  <si>
    <t>Раздел</t>
  </si>
  <si>
    <t>Под- раздел</t>
  </si>
  <si>
    <t>Вид расходов</t>
  </si>
  <si>
    <t>Целевая статья</t>
  </si>
  <si>
    <t>Сумма</t>
  </si>
  <si>
    <t>Общегосударственные вопросы</t>
  </si>
  <si>
    <t>01</t>
  </si>
  <si>
    <t>04</t>
  </si>
  <si>
    <t>тыс. руб.</t>
  </si>
  <si>
    <t>701</t>
  </si>
  <si>
    <t>№ п/п</t>
  </si>
  <si>
    <t>2</t>
  </si>
  <si>
    <t>6</t>
  </si>
  <si>
    <t>АДМИНИСТРАЦИЯ БЕЛЯНИЦКОГО СЕЛЬСКОГО ПОСЕЛЕНИЯ СОНКОВСКОГО РАЙОНА ТВЕРСКОЙ ОБЛАСТИ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</si>
  <si>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</si>
  <si>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</si>
  <si>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</si>
  <si>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</si>
  <si>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</si>
  <si>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</si>
  <si>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</si>
  <si>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</si>
  <si>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Иные межбюджетные трансферты</t>
  </si>
  <si>
    <t>ВСЕГО</t>
  </si>
  <si>
    <t>ГРБС</t>
  </si>
  <si>
    <t>Резервные фонды</t>
  </si>
  <si>
    <t>Резервные фонды местных администраций</t>
  </si>
  <si>
    <t xml:space="preserve">Наименование </t>
  </si>
  <si>
    <t>14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</si>
  <si>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</si>
  <si>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</si>
  <si>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11</t>
  </si>
  <si>
    <t>Резервные средства</t>
  </si>
  <si>
    <t>120</t>
  </si>
  <si>
    <t>Расходы на выплаты персоналу государственных (муниципальных ) органов</t>
  </si>
  <si>
    <t>240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</si>
  <si>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</si>
  <si>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</si>
  <si>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</si>
  <si>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</si>
  <si>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Прочие межбюджетные трансферты бюджетам субъектов Российской Федерации и муниципальных образований общего характера</t>
  </si>
  <si>
    <t>(в тыс. руб.)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</si>
  <si>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</si>
  <si>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</si>
  <si>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</si>
  <si>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</si>
  <si>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</si>
  <si>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</si>
  <si>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</si>
  <si>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</si>
  <si>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КЦСР</t>
  </si>
  <si>
    <t>5</t>
  </si>
  <si>
    <t xml:space="preserve">Обеспечивающая подпрограмма </t>
  </si>
  <si>
    <t xml:space="preserve">Обеспечение деятельности  главного администратора  программы и  администраторов программы </t>
  </si>
  <si>
    <t xml:space="preserve">Расходы по содержанию  аппарата администрации сельского поселения </t>
  </si>
  <si>
    <t xml:space="preserve">Расходы по содержанию  главы администрации сельского поселения </t>
  </si>
  <si>
    <t>Расходы, не включенные в муниципальные программы Беляницкого сельского поселения</t>
  </si>
  <si>
    <t>Расходы на обеспечение функционирования добровольной пожарной дружины</t>
  </si>
  <si>
    <t>Расходы на финансовое обеспечение организации  уличного освещения населенных пунктов поселения</t>
  </si>
  <si>
    <t xml:space="preserve">Расходы на обеспечение вывоза  бытовых отходов на территории Беляницкого сельского поселения Сонковского района </t>
  </si>
  <si>
    <t>Прочие межбюджетные трансферты общего характера</t>
  </si>
  <si>
    <t>ППП</t>
  </si>
  <si>
    <t>Обеспечивающая подпрограмма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</si>
  <si>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</si>
  <si>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Финансовое обеспечение расходов 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</si>
  <si>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Национальная экономика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</si>
  <si>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</si>
  <si>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</si>
  <si>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</si>
  <si>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Расходы на обеспечение финансирования содержания мест захоронений</t>
  </si>
  <si>
    <t>Расходы на финансовое обеспечение  первичных мер пожарной безопасности в границах населенных пунктов поселения</t>
  </si>
  <si>
    <t>Расходы, не включенные в муниципальные программы Беляницкого сельского поселения Сонковского района Тверской области</t>
  </si>
  <si>
    <t>1110000000</t>
  </si>
  <si>
    <t>111021054О</t>
  </si>
  <si>
    <t>1100000000</t>
  </si>
  <si>
    <t>111025118О</t>
  </si>
  <si>
    <t>1130000000</t>
  </si>
  <si>
    <t>1120000000</t>
  </si>
  <si>
    <t>9900000000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</si>
  <si>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</si>
  <si>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</si>
  <si>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</si>
  <si>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</si>
  <si>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</si>
  <si>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Межбюджетные трансферты</t>
  </si>
  <si>
    <t>1190000000</t>
  </si>
  <si>
    <t>1190100000</t>
  </si>
  <si>
    <t xml:space="preserve">Расходы на финансовое обеспечение расходов на осуществление переданных полномочий </t>
  </si>
  <si>
    <t>119014012С</t>
  </si>
  <si>
    <t>119014013С</t>
  </si>
  <si>
    <t>992004000А</t>
  </si>
  <si>
    <t>113014002Б</t>
  </si>
  <si>
    <t>112044002Б</t>
  </si>
  <si>
    <t>112014002Б</t>
  </si>
  <si>
    <t>112024003Б</t>
  </si>
  <si>
    <t>112024004Б</t>
  </si>
  <si>
    <t>111044001О</t>
  </si>
  <si>
    <t>113024002Б</t>
  </si>
  <si>
    <t>Подпрограмма  1 "Повышение эффективности муниципального управления"</t>
  </si>
  <si>
    <t>Подпрограмма 3 "Обеспечение первичных мер пожарной безопасности в границах населенных пунктов поселения"</t>
  </si>
  <si>
    <t>Подпрограмма  2 "Создание условий для обеспечения жизнедеятельности населения поселения"</t>
  </si>
  <si>
    <t>Подпрограмма 2  "Создание условий для обеспечения жизнедеятельности населения поселения"</t>
  </si>
  <si>
    <t>Расходы на финансовое обеспечение расходов на осуществление первичного воинского учета на территориях, где отсутствуют военные комиссариаты</t>
  </si>
  <si>
    <t>11205S033Б</t>
  </si>
  <si>
    <r>
      <t>Расходы на реализацию программ по поддержке местных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инициатив за счет средств местного бюджета, средств физических и юридических лиц</t>
    </r>
  </si>
  <si>
    <t>111034003Б</t>
  </si>
  <si>
    <t>Финансовое обеспечение финансирования расходов на разработку документов территориального планирования</t>
  </si>
  <si>
    <t>112014001Б</t>
  </si>
  <si>
    <t>Расходы на финансовое обеспечение строительства и ремонта колодцев в  населенных пунктах поселения</t>
  </si>
  <si>
    <t>Распределение бюджетных ассигнований местного бюджета по разделам и подразделам классификации расходов бюджетов на 2017 год и плановый период 2018 и 2019 годы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</si>
  <si>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бюджетов на 2017 год и плановый период 2018 и 2019 годов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</si>
  <si>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и плановый период 2018 и 2019 годов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</si>
  <si>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местного бюджета и целевым статьям (муниципальным программам и непрограммным направлениям деятельности)  классификации расходов бюджетов на 2017 год и плановый период 2018 и 2019 годы</t>
  </si>
  <si>
    <t xml:space="preserve">Муниципальная программа 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2017-2022 годы"
</t>
  </si>
  <si>
    <t>111034001Б</t>
  </si>
  <si>
    <t>Расходы на обеспечение системы учета объектов собственности муниципального образования</t>
  </si>
  <si>
    <t xml:space="preserve">                                                    Приложение 3</t>
  </si>
  <si>
    <t>Приложение 4</t>
  </si>
  <si>
    <t>Приложение 5</t>
  </si>
  <si>
    <t>Приложение 6</t>
  </si>
  <si>
    <t xml:space="preserve">к решению Совета депутатов Беляницкого сельского поселения Сонковского района Тверской области от  25.04. 2017 № 98 "О внесении изменений в решение Совета депутатов Беляницкого сельского  поселения Сонковского района Тверской области от 15.12. 2016 № 91 "О бюджете муниципального образования Беляницкое сельское поселение Сонковского района Тверской области на 2017 год и на плановый период 2018 и 2019 годов"
</t>
  </si>
  <si>
    <t xml:space="preserve">к решению Совета депутатов Беляницкого сельского поселения Сонковского района Тверской области от 25.04. 2017 № 98  "О внесении изменений в решение Совета депутатов Беляницкого сельского  поселения Сонковского района Тверской области от 15.12. 2016 № 91 "О бюджете муниципального образования Беляницкое сельское поселение Сонковского района Тверской области на 2017 год и на плановый период 2018 и 2019 годов"
</t>
  </si>
  <si>
    <t xml:space="preserve">к решению Совета депутатов Беляницкого сельского поселения Сонковского района Тверской области от 25.04. 2017 № 98 "О внесении изменений в решение Совета депутатов Беляницкого сельского  поселения Сонковского района Тверской области от 15.12. 2016 № 91 "О бюджете муниципального образования Беляницкое сельское поселение Сонковского района Тверской области на 2017 год и на плановый период 2018 и 2019 годов"
</t>
  </si>
  <si>
    <r>
      <t>Расходы на реализацию программ по поддержке местных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инициатив за счет средств местного бюджета, средств физических и юридических лиц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</si>
</sst>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sz val="10"/>
      <name val="Times New Roman"/>
      <family val="1"/>
    </font>
    <font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MS Sans Serif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center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horizontal="right"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33" borderId="10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16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top"/>
      <protection/>
    </xf>
    <xf numFmtId="49" fontId="4" fillId="34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33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 applyProtection="1">
      <alignment horizontal="center" vertical="top"/>
      <protection/>
    </xf>
    <xf numFmtId="49" fontId="12" fillId="34" borderId="10" xfId="0" applyNumberFormat="1" applyFont="1" applyFill="1" applyBorder="1" applyAlignment="1" applyProtection="1">
      <alignment horizontal="center" vertical="top" wrapText="1"/>
      <protection/>
    </xf>
    <xf numFmtId="49" fontId="12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16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3" fillId="34" borderId="10" xfId="0" applyNumberFormat="1" applyFont="1" applyFill="1" applyBorder="1" applyAlignment="1">
      <alignment horizontal="right"/>
    </xf>
    <xf numFmtId="164" fontId="3" fillId="34" borderId="10" xfId="0" applyNumberFormat="1" applyFont="1" applyFill="1" applyBorder="1" applyAlignment="1" applyProtection="1">
      <alignment horizontal="right" vertical="top" wrapText="1"/>
      <protection/>
    </xf>
    <xf numFmtId="164" fontId="11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4" fillId="34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3" fillId="33" borderId="0" xfId="0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vertical="top"/>
      <protection/>
    </xf>
    <xf numFmtId="49" fontId="0" fillId="0" borderId="10" xfId="0" applyNumberFormat="1" applyFont="1" applyFill="1" applyBorder="1" applyAlignment="1" applyProtection="1">
      <alignment vertical="top"/>
      <protection/>
    </xf>
    <xf numFmtId="0" fontId="4" fillId="34" borderId="10" xfId="0" applyNumberFormat="1" applyFont="1" applyFill="1" applyBorder="1" applyAlignment="1" applyProtection="1">
      <alignment vertical="top" wrapText="1"/>
      <protection/>
    </xf>
    <xf numFmtId="164" fontId="4" fillId="34" borderId="10" xfId="0" applyNumberFormat="1" applyFont="1" applyFill="1" applyBorder="1" applyAlignment="1" applyProtection="1">
      <alignment horizontal="right" vertical="top" wrapText="1"/>
      <protection/>
    </xf>
    <xf numFmtId="0" fontId="5" fillId="33" borderId="10" xfId="0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3" fontId="16" fillId="0" borderId="1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right"/>
    </xf>
    <xf numFmtId="49" fontId="15" fillId="0" borderId="12" xfId="0" applyNumberFormat="1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49" fontId="16" fillId="0" borderId="12" xfId="0" applyNumberFormat="1" applyFont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 applyProtection="1">
      <alignment horizontal="right" vertical="top" wrapText="1"/>
      <protection/>
    </xf>
    <xf numFmtId="49" fontId="3" fillId="33" borderId="10" xfId="0" applyNumberFormat="1" applyFont="1" applyFill="1" applyBorder="1" applyAlignment="1">
      <alignment horizontal="right" wrapText="1"/>
    </xf>
    <xf numFmtId="49" fontId="4" fillId="34" borderId="10" xfId="0" applyNumberFormat="1" applyFont="1" applyFill="1" applyBorder="1" applyAlignment="1" applyProtection="1">
      <alignment horizontal="right" vertical="top" wrapText="1"/>
      <protection/>
    </xf>
    <xf numFmtId="49" fontId="12" fillId="34" borderId="10" xfId="0" applyNumberFormat="1" applyFont="1" applyFill="1" applyBorder="1" applyAlignment="1">
      <alignment horizontal="right"/>
    </xf>
    <xf numFmtId="49" fontId="12" fillId="34" borderId="10" xfId="0" applyNumberFormat="1" applyFont="1" applyFill="1" applyBorder="1" applyAlignment="1" applyProtection="1">
      <alignment horizontal="right" vertical="top" wrapText="1"/>
      <protection/>
    </xf>
    <xf numFmtId="49" fontId="12" fillId="0" borderId="10" xfId="0" applyNumberFormat="1" applyFont="1" applyFill="1" applyBorder="1" applyAlignment="1" applyProtection="1">
      <alignment horizontal="right" vertical="top" wrapText="1"/>
      <protection/>
    </xf>
    <xf numFmtId="49" fontId="10" fillId="0" borderId="10" xfId="0" applyNumberFormat="1" applyFont="1" applyFill="1" applyBorder="1" applyAlignment="1" applyProtection="1">
      <alignment horizontal="right" vertical="top" wrapText="1"/>
      <protection/>
    </xf>
    <xf numFmtId="49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3" fillId="34" borderId="10" xfId="0" applyNumberFormat="1" applyFont="1" applyFill="1" applyBorder="1" applyAlignment="1" applyProtection="1">
      <alignment horizontal="center" vertical="top" wrapText="1"/>
      <protection/>
    </xf>
    <xf numFmtId="49" fontId="3" fillId="34" borderId="10" xfId="0" applyNumberFormat="1" applyFont="1" applyFill="1" applyBorder="1" applyAlignment="1">
      <alignment horizontal="right" wrapText="1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6" fillId="34" borderId="1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10" fillId="0" borderId="15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>
      <alignment horizontal="right" wrapText="1"/>
    </xf>
    <xf numFmtId="164" fontId="3" fillId="0" borderId="16" xfId="0" applyNumberFormat="1" applyFont="1" applyFill="1" applyBorder="1" applyAlignment="1" applyProtection="1">
      <alignment horizontal="right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top"/>
      <protection/>
    </xf>
    <xf numFmtId="164" fontId="4" fillId="34" borderId="10" xfId="0" applyNumberFormat="1" applyFont="1" applyFill="1" applyBorder="1" applyAlignment="1">
      <alignment horizontal="right"/>
    </xf>
    <xf numFmtId="16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/>
    </xf>
    <xf numFmtId="0" fontId="3" fillId="0" borderId="15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4" fillId="0" borderId="10" xfId="0" applyNumberFormat="1" applyFont="1" applyFill="1" applyBorder="1" applyAlignment="1" applyProtection="1">
      <alignment horizontal="right" vertical="top" wrapText="1"/>
      <protection/>
    </xf>
    <xf numFmtId="164" fontId="10" fillId="0" borderId="10" xfId="0" applyNumberFormat="1" applyFont="1" applyFill="1" applyBorder="1" applyAlignment="1" applyProtection="1">
      <alignment horizontal="right" vertical="top" wrapText="1"/>
      <protection/>
    </xf>
    <xf numFmtId="49" fontId="20" fillId="0" borderId="10" xfId="0" applyNumberFormat="1" applyFont="1" applyFill="1" applyBorder="1" applyAlignment="1" applyProtection="1">
      <alignment horizontal="right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49" fontId="16" fillId="0" borderId="15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7" fillId="0" borderId="19" xfId="0" applyFont="1" applyFill="1" applyBorder="1" applyAlignment="1">
      <alignment vertical="top" wrapText="1"/>
    </xf>
    <xf numFmtId="0" fontId="15" fillId="0" borderId="18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49" fontId="15" fillId="0" borderId="20" xfId="0" applyNumberFormat="1" applyFont="1" applyBorder="1" applyAlignment="1">
      <alignment horizontal="left"/>
    </xf>
    <xf numFmtId="164" fontId="15" fillId="0" borderId="10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 horizontal="right"/>
    </xf>
    <xf numFmtId="164" fontId="15" fillId="0" borderId="10" xfId="0" applyNumberFormat="1" applyFont="1" applyFill="1" applyBorder="1" applyAlignment="1" applyProtection="1">
      <alignment horizontal="right" shrinkToFit="1"/>
      <protection locked="0"/>
    </xf>
    <xf numFmtId="164" fontId="16" fillId="0" borderId="10" xfId="0" applyNumberFormat="1" applyFont="1" applyFill="1" applyBorder="1" applyAlignment="1" applyProtection="1">
      <alignment horizontal="right" shrinkToFit="1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21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left" wrapText="1"/>
    </xf>
    <xf numFmtId="164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3" fillId="35" borderId="10" xfId="0" applyNumberFormat="1" applyFont="1" applyFill="1" applyBorder="1" applyAlignment="1" applyProtection="1">
      <alignment horizontal="center" vertical="top"/>
      <protection/>
    </xf>
    <xf numFmtId="49" fontId="3" fillId="35" borderId="10" xfId="0" applyNumberFormat="1" applyFont="1" applyFill="1" applyBorder="1" applyAlignment="1" applyProtection="1">
      <alignment horizontal="center" vertical="top" wrapText="1"/>
      <protection/>
    </xf>
    <xf numFmtId="0" fontId="5" fillId="35" borderId="10" xfId="0" applyNumberFormat="1" applyFont="1" applyFill="1" applyBorder="1" applyAlignment="1" applyProtection="1">
      <alignment vertical="top"/>
      <protection/>
    </xf>
    <xf numFmtId="0" fontId="3" fillId="35" borderId="10" xfId="0" applyNumberFormat="1" applyFont="1" applyFill="1" applyBorder="1" applyAlignment="1" applyProtection="1">
      <alignment vertical="top" wrapText="1"/>
      <protection/>
    </xf>
    <xf numFmtId="164" fontId="3" fillId="35" borderId="10" xfId="0" applyNumberFormat="1" applyFont="1" applyFill="1" applyBorder="1" applyAlignment="1" applyProtection="1">
      <alignment horizontal="right" vertical="center" wrapText="1"/>
      <protection/>
    </xf>
    <xf numFmtId="49" fontId="3" fillId="35" borderId="10" xfId="0" applyNumberFormat="1" applyFont="1" applyFill="1" applyBorder="1" applyAlignment="1">
      <alignment horizontal="right" wrapText="1"/>
    </xf>
    <xf numFmtId="0" fontId="3" fillId="35" borderId="15" xfId="0" applyFont="1" applyFill="1" applyBorder="1" applyAlignment="1">
      <alignment horizontal="justify" vertical="center" wrapText="1"/>
    </xf>
    <xf numFmtId="49" fontId="3" fillId="35" borderId="21" xfId="0" applyNumberFormat="1" applyFont="1" applyFill="1" applyBorder="1" applyAlignment="1">
      <alignment horizontal="right" wrapText="1"/>
    </xf>
    <xf numFmtId="0" fontId="5" fillId="35" borderId="21" xfId="0" applyFont="1" applyFill="1" applyBorder="1" applyAlignment="1">
      <alignment horizontal="left" wrapText="1"/>
    </xf>
    <xf numFmtId="164" fontId="3" fillId="35" borderId="16" xfId="0" applyNumberFormat="1" applyFont="1" applyFill="1" applyBorder="1" applyAlignment="1" applyProtection="1">
      <alignment horizontal="right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top"/>
      <protection/>
    </xf>
    <xf numFmtId="49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 vertical="top" wrapText="1"/>
      <protection/>
    </xf>
    <xf numFmtId="0" fontId="24" fillId="0" borderId="0" xfId="0" applyNumberFormat="1" applyFont="1" applyFill="1" applyBorder="1" applyAlignment="1" applyProtection="1">
      <alignment horizontal="right" vertical="top" wrapText="1"/>
      <protection/>
    </xf>
    <xf numFmtId="3" fontId="8" fillId="0" borderId="22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9" fontId="16" fillId="0" borderId="21" xfId="0" applyNumberFormat="1" applyFont="1" applyBorder="1" applyAlignment="1">
      <alignment horizontal="right" wrapText="1"/>
    </xf>
    <xf numFmtId="0" fontId="16" fillId="0" borderId="16" xfId="0" applyFont="1" applyBorder="1" applyAlignment="1">
      <alignment horizontal="right" wrapText="1"/>
    </xf>
    <xf numFmtId="49" fontId="16" fillId="0" borderId="16" xfId="0" applyNumberFormat="1" applyFont="1" applyBorder="1" applyAlignment="1">
      <alignment horizontal="right" wrapText="1"/>
    </xf>
    <xf numFmtId="49" fontId="16" fillId="0" borderId="23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14" fillId="0" borderId="0" xfId="0" applyNumberFormat="1" applyFont="1" applyFill="1" applyBorder="1" applyAlignment="1" applyProtection="1">
      <alignment vertical="top"/>
      <protection/>
    </xf>
    <xf numFmtId="0" fontId="21" fillId="0" borderId="21" xfId="0" applyNumberFormat="1" applyFont="1" applyFill="1" applyBorder="1" applyAlignment="1" applyProtection="1">
      <alignment horizontal="center" vertical="center" wrapText="1"/>
      <protection/>
    </xf>
    <xf numFmtId="49" fontId="21" fillId="0" borderId="21" xfId="0" applyNumberFormat="1" applyFont="1" applyFill="1" applyBorder="1" applyAlignment="1" applyProtection="1">
      <alignment horizontal="center" vertical="center" wrapText="1"/>
      <protection/>
    </xf>
    <xf numFmtId="3" fontId="21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49" fontId="21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3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right" vertical="center" wrapText="1"/>
      <protection/>
    </xf>
    <xf numFmtId="49" fontId="43" fillId="0" borderId="10" xfId="0" applyNumberFormat="1" applyFont="1" applyFill="1" applyBorder="1" applyAlignment="1" applyProtection="1">
      <alignment horizontal="center" vertical="top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164" fontId="43" fillId="0" borderId="10" xfId="0" applyNumberFormat="1" applyFont="1" applyFill="1" applyBorder="1" applyAlignment="1" applyProtection="1">
      <alignment horizontal="right" vertical="center" wrapText="1"/>
      <protection/>
    </xf>
    <xf numFmtId="49" fontId="44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0" fontId="21" fillId="35" borderId="10" xfId="0" applyNumberFormat="1" applyFont="1" applyFill="1" applyBorder="1" applyAlignment="1" applyProtection="1">
      <alignment vertical="top"/>
      <protection/>
    </xf>
    <xf numFmtId="0" fontId="21" fillId="35" borderId="10" xfId="0" applyNumberFormat="1" applyFont="1" applyFill="1" applyBorder="1" applyAlignment="1" applyProtection="1">
      <alignment horizontal="center" vertical="top"/>
      <protection/>
    </xf>
    <xf numFmtId="0" fontId="21" fillId="35" borderId="10" xfId="0" applyNumberFormat="1" applyFont="1" applyFill="1" applyBorder="1" applyAlignment="1" applyProtection="1">
      <alignment vertical="top" wrapText="1"/>
      <protection/>
    </xf>
    <xf numFmtId="164" fontId="21" fillId="35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wrapText="1"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164" fontId="21" fillId="0" borderId="10" xfId="0" applyNumberFormat="1" applyFont="1" applyFill="1" applyBorder="1" applyAlignment="1" applyProtection="1">
      <alignment horizontal="right" vertical="top" wrapText="1"/>
      <protection/>
    </xf>
    <xf numFmtId="0" fontId="43" fillId="0" borderId="10" xfId="0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49" fontId="44" fillId="0" borderId="10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0" fontId="21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 applyProtection="1">
      <alignment horizontal="center" vertical="top" wrapText="1"/>
      <protection/>
    </xf>
    <xf numFmtId="0" fontId="43" fillId="33" borderId="10" xfId="0" applyFont="1" applyFill="1" applyBorder="1" applyAlignment="1">
      <alignment horizontal="center" wrapText="1"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164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33" borderId="10" xfId="0" applyFont="1" applyFill="1" applyBorder="1" applyAlignment="1">
      <alignment horizontal="left" wrapText="1"/>
    </xf>
    <xf numFmtId="0" fontId="43" fillId="0" borderId="10" xfId="0" applyNumberFormat="1" applyFont="1" applyFill="1" applyBorder="1" applyAlignment="1" applyProtection="1">
      <alignment horizontal="center" vertical="top" wrapText="1"/>
      <protection/>
    </xf>
    <xf numFmtId="164" fontId="43" fillId="0" borderId="10" xfId="0" applyNumberFormat="1" applyFont="1" applyFill="1" applyBorder="1" applyAlignment="1" applyProtection="1">
      <alignment horizontal="right" vertical="top" wrapText="1"/>
      <protection/>
    </xf>
    <xf numFmtId="49" fontId="41" fillId="0" borderId="10" xfId="0" applyNumberFormat="1" applyFont="1" applyFill="1" applyBorder="1" applyAlignment="1" applyProtection="1">
      <alignment horizontal="center" vertical="top" wrapText="1"/>
      <protection/>
    </xf>
    <xf numFmtId="0" fontId="41" fillId="0" borderId="15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right" wrapText="1"/>
    </xf>
    <xf numFmtId="0" fontId="47" fillId="0" borderId="10" xfId="0" applyNumberFormat="1" applyFont="1" applyFill="1" applyBorder="1" applyAlignment="1" applyProtection="1">
      <alignment vertical="top"/>
      <protection/>
    </xf>
    <xf numFmtId="0" fontId="41" fillId="0" borderId="10" xfId="0" applyNumberFormat="1" applyFont="1" applyFill="1" applyBorder="1" applyAlignment="1" applyProtection="1">
      <alignment vertical="top" wrapText="1"/>
      <protection/>
    </xf>
    <xf numFmtId="164" fontId="41" fillId="0" borderId="10" xfId="0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L9" sqref="L9"/>
    </sheetView>
  </sheetViews>
  <sheetFormatPr defaultColWidth="8.140625" defaultRowHeight="12.75"/>
  <cols>
    <col min="1" max="1" width="2.57421875" style="0" customWidth="1"/>
    <col min="2" max="2" width="4.8515625" style="0" customWidth="1"/>
    <col min="3" max="3" width="5.8515625" style="0" customWidth="1"/>
    <col min="4" max="4" width="43.7109375" style="0" customWidth="1"/>
    <col min="5" max="5" width="12.00390625" style="0" customWidth="1"/>
    <col min="6" max="6" width="11.00390625" style="0" customWidth="1"/>
    <col min="7" max="7" width="10.28125" style="0" customWidth="1"/>
  </cols>
  <sheetData>
    <row r="1" spans="1:7" ht="15">
      <c r="A1" s="26"/>
      <c r="B1" s="26"/>
      <c r="C1" s="27"/>
      <c r="D1" s="164" t="s">
        <v>116</v>
      </c>
      <c r="E1" s="164"/>
      <c r="F1" s="165"/>
      <c r="G1" s="165"/>
    </row>
    <row r="2" spans="1:7" ht="58.5" customHeight="1">
      <c r="A2" s="26"/>
      <c r="B2" s="26"/>
      <c r="C2" s="27"/>
      <c r="D2" s="160" t="s">
        <v>120</v>
      </c>
      <c r="E2" s="161"/>
      <c r="F2" s="161"/>
      <c r="G2" s="161"/>
    </row>
    <row r="3" spans="1:7" ht="47.25" customHeight="1">
      <c r="A3" s="173" t="s">
        <v>109</v>
      </c>
      <c r="B3" s="173"/>
      <c r="C3" s="173"/>
      <c r="D3" s="173"/>
      <c r="E3" s="173"/>
      <c r="F3" s="165"/>
      <c r="G3" s="165"/>
    </row>
    <row r="4" spans="1:7" s="3" customFormat="1" ht="15">
      <c r="A4" s="26"/>
      <c r="B4" s="26"/>
      <c r="C4" s="27"/>
      <c r="D4" s="28"/>
      <c r="E4" s="162" t="s">
        <v>41</v>
      </c>
      <c r="F4" s="163"/>
      <c r="G4" s="163"/>
    </row>
    <row r="5" spans="1:7" ht="12.75">
      <c r="A5" s="166" t="s">
        <v>10</v>
      </c>
      <c r="B5" s="166" t="s">
        <v>42</v>
      </c>
      <c r="C5" s="166" t="s">
        <v>43</v>
      </c>
      <c r="D5" s="169" t="s">
        <v>44</v>
      </c>
      <c r="E5" s="171" t="s">
        <v>4</v>
      </c>
      <c r="F5" s="172"/>
      <c r="G5" s="172"/>
    </row>
    <row r="6" spans="1:7" ht="54" customHeight="1">
      <c r="A6" s="167"/>
      <c r="B6" s="167"/>
      <c r="C6" s="168"/>
      <c r="D6" s="170"/>
      <c r="E6" s="140">
        <v>2017</v>
      </c>
      <c r="F6" s="139">
        <v>2018</v>
      </c>
      <c r="G6" s="139">
        <v>2019</v>
      </c>
    </row>
    <row r="7" spans="1:7" ht="14.25">
      <c r="A7" s="64" t="s">
        <v>45</v>
      </c>
      <c r="B7" s="64" t="s">
        <v>11</v>
      </c>
      <c r="C7" s="64" t="s">
        <v>46</v>
      </c>
      <c r="D7" s="127" t="s">
        <v>47</v>
      </c>
      <c r="E7" s="65">
        <v>5</v>
      </c>
      <c r="F7" s="65">
        <v>6</v>
      </c>
      <c r="G7" s="65">
        <v>7</v>
      </c>
    </row>
    <row r="8" spans="1:7" ht="15">
      <c r="A8" s="66">
        <v>1</v>
      </c>
      <c r="B8" s="67" t="s">
        <v>6</v>
      </c>
      <c r="C8" s="67" t="s">
        <v>29</v>
      </c>
      <c r="D8" s="128" t="s">
        <v>5</v>
      </c>
      <c r="E8" s="135">
        <f>SUM(E9:E11)</f>
        <v>1773.65</v>
      </c>
      <c r="F8" s="135">
        <f>SUM(F9:F11)</f>
        <v>1513.65</v>
      </c>
      <c r="G8" s="135">
        <f>SUM(G9:G11)</f>
        <v>1513.65</v>
      </c>
    </row>
    <row r="9" spans="1:7" ht="71.25">
      <c r="A9" s="68"/>
      <c r="B9" s="69" t="s">
        <v>6</v>
      </c>
      <c r="C9" s="69" t="s">
        <v>7</v>
      </c>
      <c r="D9" s="129" t="s">
        <v>19</v>
      </c>
      <c r="E9" s="136">
        <f>SUM(Вед!G10)</f>
        <v>1552.5</v>
      </c>
      <c r="F9" s="136">
        <f>SUM(Вед!H10)</f>
        <v>1512.5</v>
      </c>
      <c r="G9" s="136">
        <f>SUM(Вед!I10)</f>
        <v>1512.5</v>
      </c>
    </row>
    <row r="10" spans="1:7" s="3" customFormat="1" ht="14.25">
      <c r="A10" s="68"/>
      <c r="B10" s="69" t="s">
        <v>6</v>
      </c>
      <c r="C10" s="69" t="s">
        <v>31</v>
      </c>
      <c r="D10" s="130" t="s">
        <v>25</v>
      </c>
      <c r="E10" s="136">
        <f>SUM(Вед!G22)</f>
        <v>1</v>
      </c>
      <c r="F10" s="136">
        <f>SUM(Вед!H22)</f>
        <v>1</v>
      </c>
      <c r="G10" s="136">
        <f>SUM(Вед!I22)</f>
        <v>1</v>
      </c>
    </row>
    <row r="11" spans="1:7" s="3" customFormat="1" ht="14.25">
      <c r="A11" s="68"/>
      <c r="B11" s="69" t="s">
        <v>6</v>
      </c>
      <c r="C11" s="69" t="s">
        <v>48</v>
      </c>
      <c r="D11" s="131" t="s">
        <v>49</v>
      </c>
      <c r="E11" s="136">
        <f>SUM(Вед!G28)</f>
        <v>220.15</v>
      </c>
      <c r="F11" s="136">
        <f>SUM(Вед!H28)</f>
        <v>0.15</v>
      </c>
      <c r="G11" s="136">
        <f>SUM(Вед!I28)</f>
        <v>0.15</v>
      </c>
    </row>
    <row r="12" spans="1:7" s="3" customFormat="1" ht="15">
      <c r="A12" s="66">
        <v>2</v>
      </c>
      <c r="B12" s="67" t="s">
        <v>14</v>
      </c>
      <c r="C12" s="67" t="s">
        <v>29</v>
      </c>
      <c r="D12" s="132" t="s">
        <v>15</v>
      </c>
      <c r="E12" s="137">
        <f>E13</f>
        <v>69.6</v>
      </c>
      <c r="F12" s="137">
        <f>F13</f>
        <v>69.6</v>
      </c>
      <c r="G12" s="137">
        <f>G13</f>
        <v>69.6</v>
      </c>
    </row>
    <row r="13" spans="1:7" s="3" customFormat="1" ht="28.5">
      <c r="A13" s="68"/>
      <c r="B13" s="69" t="s">
        <v>14</v>
      </c>
      <c r="C13" s="69" t="s">
        <v>20</v>
      </c>
      <c r="D13" s="133" t="s">
        <v>16</v>
      </c>
      <c r="E13" s="138">
        <f>SUM(Вед!G38)</f>
        <v>69.6</v>
      </c>
      <c r="F13" s="138">
        <f>SUM(Вед!H38)</f>
        <v>69.6</v>
      </c>
      <c r="G13" s="138">
        <f>SUM(Вед!I38)</f>
        <v>69.6</v>
      </c>
    </row>
    <row r="14" spans="1:7" s="3" customFormat="1" ht="30">
      <c r="A14" s="66">
        <v>3</v>
      </c>
      <c r="B14" s="67" t="s">
        <v>20</v>
      </c>
      <c r="C14" s="67" t="s">
        <v>29</v>
      </c>
      <c r="D14" s="132" t="s">
        <v>37</v>
      </c>
      <c r="E14" s="137">
        <f>E15</f>
        <v>132.4</v>
      </c>
      <c r="F14" s="137">
        <f>F15</f>
        <v>102.4</v>
      </c>
      <c r="G14" s="137">
        <f>G15</f>
        <v>102.4</v>
      </c>
    </row>
    <row r="15" spans="1:7" s="3" customFormat="1" ht="14.25">
      <c r="A15" s="68"/>
      <c r="B15" s="69" t="s">
        <v>20</v>
      </c>
      <c r="C15" s="69" t="s">
        <v>38</v>
      </c>
      <c r="D15" s="133" t="s">
        <v>39</v>
      </c>
      <c r="E15" s="138">
        <f>SUM(Вед!G47)</f>
        <v>132.4</v>
      </c>
      <c r="F15" s="138">
        <f>SUM(Вед!H47)</f>
        <v>102.4</v>
      </c>
      <c r="G15" s="138">
        <f>SUM(Вед!I47)</f>
        <v>102.4</v>
      </c>
    </row>
    <row r="16" spans="1:7" s="3" customFormat="1" ht="15">
      <c r="A16" s="66">
        <v>4</v>
      </c>
      <c r="B16" s="67" t="s">
        <v>7</v>
      </c>
      <c r="C16" s="67" t="s">
        <v>29</v>
      </c>
      <c r="D16" s="132" t="s">
        <v>65</v>
      </c>
      <c r="E16" s="137">
        <f>SUM(E17)</f>
        <v>776.768</v>
      </c>
      <c r="F16" s="137">
        <f>SUM(F17)</f>
        <v>434.588</v>
      </c>
      <c r="G16" s="137">
        <f>SUM(G17)</f>
        <v>468.091</v>
      </c>
    </row>
    <row r="17" spans="1:7" s="3" customFormat="1" ht="14.25">
      <c r="A17" s="68"/>
      <c r="B17" s="69" t="s">
        <v>7</v>
      </c>
      <c r="C17" s="69" t="s">
        <v>66</v>
      </c>
      <c r="D17" s="133" t="s">
        <v>67</v>
      </c>
      <c r="E17" s="138">
        <f>SUM(Вед!G61)</f>
        <v>776.768</v>
      </c>
      <c r="F17" s="138">
        <f>SUM(Вед!H61)</f>
        <v>434.588</v>
      </c>
      <c r="G17" s="138">
        <f>SUM(Вед!I61)</f>
        <v>468.091</v>
      </c>
    </row>
    <row r="18" spans="1:7" ht="15">
      <c r="A18" s="66">
        <v>5</v>
      </c>
      <c r="B18" s="67" t="s">
        <v>17</v>
      </c>
      <c r="C18" s="67" t="s">
        <v>29</v>
      </c>
      <c r="D18" s="132" t="s">
        <v>18</v>
      </c>
      <c r="E18" s="137">
        <f>SUM(E19:E19)</f>
        <v>577.735</v>
      </c>
      <c r="F18" s="137">
        <f>SUM(F19:F19)</f>
        <v>602.52</v>
      </c>
      <c r="G18" s="137">
        <f>SUM(G19:G19)</f>
        <v>561.9</v>
      </c>
    </row>
    <row r="19" spans="1:7" ht="14.25">
      <c r="A19" s="68"/>
      <c r="B19" s="69" t="s">
        <v>17</v>
      </c>
      <c r="C19" s="69" t="s">
        <v>20</v>
      </c>
      <c r="D19" s="133" t="s">
        <v>21</v>
      </c>
      <c r="E19" s="138">
        <f>SUM(Вед!G67)</f>
        <v>577.735</v>
      </c>
      <c r="F19" s="138">
        <f>SUM(Вед!H67)</f>
        <v>602.52</v>
      </c>
      <c r="G19" s="138">
        <f>SUM(Вед!I67)</f>
        <v>561.9</v>
      </c>
    </row>
    <row r="20" spans="1:7" s="3" customFormat="1" ht="60">
      <c r="A20" s="66">
        <v>6</v>
      </c>
      <c r="B20" s="67" t="s">
        <v>28</v>
      </c>
      <c r="C20" s="67" t="s">
        <v>29</v>
      </c>
      <c r="D20" s="132" t="s">
        <v>30</v>
      </c>
      <c r="E20" s="137">
        <f>E21</f>
        <v>22</v>
      </c>
      <c r="F20" s="137">
        <f>F21</f>
        <v>22</v>
      </c>
      <c r="G20" s="137">
        <f>G21</f>
        <v>22</v>
      </c>
    </row>
    <row r="21" spans="1:7" ht="57">
      <c r="A21" s="68"/>
      <c r="B21" s="69" t="s">
        <v>28</v>
      </c>
      <c r="C21" s="69" t="s">
        <v>20</v>
      </c>
      <c r="D21" s="133" t="s">
        <v>40</v>
      </c>
      <c r="E21" s="138">
        <f>SUM(Вед!G83)</f>
        <v>22</v>
      </c>
      <c r="F21" s="138">
        <f>SUM(Вед!H83)</f>
        <v>22</v>
      </c>
      <c r="G21" s="138">
        <f>SUM(Вед!I83)</f>
        <v>22</v>
      </c>
    </row>
    <row r="22" spans="1:7" ht="15">
      <c r="A22" s="70"/>
      <c r="B22" s="71"/>
      <c r="C22" s="72"/>
      <c r="D22" s="134" t="s">
        <v>23</v>
      </c>
      <c r="E22" s="135">
        <f>E20+E18+E12+E8+E14+E16</f>
        <v>3352.1530000000002</v>
      </c>
      <c r="F22" s="135">
        <f>F20+F18+F12+F8+F14+F16</f>
        <v>2744.7580000000003</v>
      </c>
      <c r="G22" s="135">
        <f>G20+G18+G12+G8+G14+G16</f>
        <v>2737.641</v>
      </c>
    </row>
    <row r="26" s="3" customFormat="1" ht="15.75" customHeight="1"/>
    <row r="27" ht="28.5" customHeight="1"/>
    <row r="28" s="3" customFormat="1" ht="19.5" customHeight="1"/>
    <row r="29" s="3" customFormat="1" ht="19.5" customHeight="1"/>
    <row r="30" s="3" customFormat="1" ht="26.25" customHeight="1"/>
    <row r="35" s="3" customFormat="1" ht="37.5" customHeight="1"/>
    <row r="36" ht="45" customHeight="1"/>
    <row r="37" ht="15" customHeight="1"/>
    <row r="38" ht="90.75" customHeight="1"/>
    <row r="40" s="3" customFormat="1" ht="12.75"/>
    <row r="74" ht="27.75" customHeight="1"/>
    <row r="75" ht="27.75" customHeight="1"/>
    <row r="76" ht="13.5" customHeight="1"/>
    <row r="77" ht="39.75" customHeight="1"/>
    <row r="78" ht="41.25" customHeight="1"/>
    <row r="79" ht="14.25" customHeight="1"/>
    <row r="124" ht="39.75" customHeight="1"/>
  </sheetData>
  <sheetProtection/>
  <mergeCells count="9">
    <mergeCell ref="D2:G2"/>
    <mergeCell ref="E4:G4"/>
    <mergeCell ref="D1:G1"/>
    <mergeCell ref="A5:A6"/>
    <mergeCell ref="B5:B6"/>
    <mergeCell ref="C5:C6"/>
    <mergeCell ref="D5:D6"/>
    <mergeCell ref="E5:G5"/>
    <mergeCell ref="A3:G3"/>
  </mergeCells>
  <printOptions/>
  <pageMargins left="0.5905511811023623" right="0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F16" sqref="F16"/>
    </sheetView>
  </sheetViews>
  <sheetFormatPr defaultColWidth="8.140625" defaultRowHeight="12.75"/>
  <cols>
    <col min="1" max="1" width="2.421875" style="2" customWidth="1"/>
    <col min="2" max="2" width="4.57421875" style="0" customWidth="1"/>
    <col min="3" max="3" width="4.00390625" style="0" customWidth="1"/>
    <col min="4" max="4" width="11.8515625" style="0" customWidth="1"/>
    <col min="5" max="5" width="4.57421875" style="0" customWidth="1"/>
    <col min="6" max="6" width="47.00390625" style="0" customWidth="1"/>
    <col min="7" max="7" width="9.421875" style="0" customWidth="1"/>
    <col min="8" max="8" width="9.28125" style="0" customWidth="1"/>
    <col min="9" max="9" width="9.00390625" style="0" customWidth="1"/>
  </cols>
  <sheetData>
    <row r="1" spans="1:9" ht="12.75">
      <c r="A1" s="4"/>
      <c r="B1" s="5"/>
      <c r="C1" s="5"/>
      <c r="D1" s="5"/>
      <c r="E1" s="5"/>
      <c r="F1" s="160" t="s">
        <v>117</v>
      </c>
      <c r="G1" s="160"/>
      <c r="H1" s="175"/>
      <c r="I1" s="175"/>
    </row>
    <row r="2" spans="1:9" ht="66" customHeight="1">
      <c r="A2" s="4"/>
      <c r="B2" s="5"/>
      <c r="C2" s="5"/>
      <c r="D2" s="5"/>
      <c r="E2" s="5"/>
      <c r="F2" s="160" t="s">
        <v>120</v>
      </c>
      <c r="G2" s="161"/>
      <c r="H2" s="161"/>
      <c r="I2" s="161"/>
    </row>
    <row r="3" spans="1:9" ht="12.75">
      <c r="A3" s="174" t="s">
        <v>110</v>
      </c>
      <c r="B3" s="174"/>
      <c r="C3" s="174"/>
      <c r="D3" s="174"/>
      <c r="E3" s="174"/>
      <c r="F3" s="174"/>
      <c r="G3" s="174"/>
      <c r="H3" s="165"/>
      <c r="I3" s="165"/>
    </row>
    <row r="4" spans="1:9" s="1" customFormat="1" ht="12.75">
      <c r="A4" s="174"/>
      <c r="B4" s="174"/>
      <c r="C4" s="174"/>
      <c r="D4" s="174"/>
      <c r="E4" s="174"/>
      <c r="F4" s="174"/>
      <c r="G4" s="174"/>
      <c r="H4" s="165"/>
      <c r="I4" s="165"/>
    </row>
    <row r="5" spans="1:9" s="1" customFormat="1" ht="36" customHeight="1">
      <c r="A5" s="174"/>
      <c r="B5" s="174"/>
      <c r="C5" s="174"/>
      <c r="D5" s="174"/>
      <c r="E5" s="174"/>
      <c r="F5" s="174"/>
      <c r="G5" s="174"/>
      <c r="H5" s="165"/>
      <c r="I5" s="165"/>
    </row>
    <row r="6" spans="1:7" ht="12.75">
      <c r="A6" s="4"/>
      <c r="B6" s="5"/>
      <c r="C6" s="5"/>
      <c r="D6" s="5"/>
      <c r="E6" s="5"/>
      <c r="F6" s="5"/>
      <c r="G6" s="5" t="s">
        <v>8</v>
      </c>
    </row>
    <row r="7" spans="1:9" ht="12.75">
      <c r="A7" s="176" t="s">
        <v>10</v>
      </c>
      <c r="B7" s="178" t="s">
        <v>0</v>
      </c>
      <c r="C7" s="178" t="s">
        <v>1</v>
      </c>
      <c r="D7" s="178" t="s">
        <v>3</v>
      </c>
      <c r="E7" s="176" t="s">
        <v>2</v>
      </c>
      <c r="F7" s="178" t="s">
        <v>27</v>
      </c>
      <c r="G7" s="171" t="s">
        <v>4</v>
      </c>
      <c r="H7" s="172"/>
      <c r="I7" s="172"/>
    </row>
    <row r="8" spans="1:9" ht="14.25">
      <c r="A8" s="177"/>
      <c r="B8" s="179"/>
      <c r="C8" s="179"/>
      <c r="D8" s="179"/>
      <c r="E8" s="177"/>
      <c r="F8" s="179"/>
      <c r="G8" s="140">
        <v>2017</v>
      </c>
      <c r="H8" s="139">
        <v>2018</v>
      </c>
      <c r="I8" s="139">
        <v>2019</v>
      </c>
    </row>
    <row r="9" spans="1:9" ht="12.75">
      <c r="A9" s="6" t="s">
        <v>45</v>
      </c>
      <c r="B9" s="7">
        <v>2</v>
      </c>
      <c r="C9" s="7">
        <v>3</v>
      </c>
      <c r="D9" s="7">
        <v>4</v>
      </c>
      <c r="E9" s="6" t="s">
        <v>51</v>
      </c>
      <c r="F9" s="7">
        <v>6</v>
      </c>
      <c r="G9" s="39">
        <v>7</v>
      </c>
      <c r="H9" s="141">
        <v>8</v>
      </c>
      <c r="I9" s="141">
        <v>9</v>
      </c>
    </row>
    <row r="10" spans="1:9" s="3" customFormat="1" ht="12.75">
      <c r="A10" s="37" t="s">
        <v>45</v>
      </c>
      <c r="B10" s="38" t="s">
        <v>6</v>
      </c>
      <c r="C10" s="38" t="s">
        <v>29</v>
      </c>
      <c r="D10" s="38"/>
      <c r="E10" s="38"/>
      <c r="F10" s="54" t="s">
        <v>5</v>
      </c>
      <c r="G10" s="94">
        <f>SUM(G11+G23+G28)</f>
        <v>1773.65</v>
      </c>
      <c r="H10" s="94">
        <f>SUM(H11+H23+H28)</f>
        <v>1513.65</v>
      </c>
      <c r="I10" s="94">
        <f>SUM(I11+I23+I28)</f>
        <v>1513.65</v>
      </c>
    </row>
    <row r="11" spans="1:9" ht="48">
      <c r="A11" s="9"/>
      <c r="B11" s="10" t="s">
        <v>6</v>
      </c>
      <c r="C11" s="10" t="s">
        <v>7</v>
      </c>
      <c r="D11" s="10"/>
      <c r="E11" s="10"/>
      <c r="F11" s="11" t="s">
        <v>19</v>
      </c>
      <c r="G11" s="14">
        <f>SUM(G13)</f>
        <v>1552.5</v>
      </c>
      <c r="H11" s="14">
        <f>SUM(H13)</f>
        <v>1512.5</v>
      </c>
      <c r="I11" s="14">
        <f>SUM(I13)</f>
        <v>1512.5</v>
      </c>
    </row>
    <row r="12" spans="1:9" ht="60.75" customHeight="1">
      <c r="A12" s="9"/>
      <c r="B12" s="10" t="s">
        <v>6</v>
      </c>
      <c r="C12" s="10" t="s">
        <v>7</v>
      </c>
      <c r="D12" s="10" t="s">
        <v>74</v>
      </c>
      <c r="E12" s="10"/>
      <c r="F12" s="30" t="s">
        <v>113</v>
      </c>
      <c r="G12" s="14"/>
      <c r="H12" s="14"/>
      <c r="I12" s="14"/>
    </row>
    <row r="13" spans="1:9" ht="12.75">
      <c r="A13" s="9"/>
      <c r="B13" s="10" t="s">
        <v>6</v>
      </c>
      <c r="C13" s="10" t="s">
        <v>7</v>
      </c>
      <c r="D13" s="10" t="s">
        <v>85</v>
      </c>
      <c r="E13" s="21"/>
      <c r="F13" s="63" t="s">
        <v>52</v>
      </c>
      <c r="G13" s="14">
        <f>SUM(G14)</f>
        <v>1552.5</v>
      </c>
      <c r="H13" s="14">
        <f>SUM(H14)</f>
        <v>1512.5</v>
      </c>
      <c r="I13" s="14">
        <f>SUM(I14)</f>
        <v>1512.5</v>
      </c>
    </row>
    <row r="14" spans="1:9" ht="38.25">
      <c r="A14" s="9"/>
      <c r="B14" s="10" t="s">
        <v>6</v>
      </c>
      <c r="C14" s="10" t="s">
        <v>7</v>
      </c>
      <c r="D14" s="10" t="s">
        <v>86</v>
      </c>
      <c r="E14" s="21"/>
      <c r="F14" s="23" t="s">
        <v>53</v>
      </c>
      <c r="G14" s="14">
        <f>SUM(G15+G20)</f>
        <v>1552.5</v>
      </c>
      <c r="H14" s="14">
        <f>SUM(H15+H20)</f>
        <v>1512.5</v>
      </c>
      <c r="I14" s="14">
        <f>SUM(I15+I20)</f>
        <v>1512.5</v>
      </c>
    </row>
    <row r="15" spans="1:9" ht="24">
      <c r="A15" s="34"/>
      <c r="B15" s="35" t="s">
        <v>6</v>
      </c>
      <c r="C15" s="35" t="s">
        <v>7</v>
      </c>
      <c r="D15" s="35" t="s">
        <v>88</v>
      </c>
      <c r="E15" s="35"/>
      <c r="F15" s="33" t="s">
        <v>54</v>
      </c>
      <c r="G15" s="36">
        <f>SUM(G16+G18)</f>
        <v>999.5</v>
      </c>
      <c r="H15" s="36">
        <f>SUM(H16+H18)</f>
        <v>959.5</v>
      </c>
      <c r="I15" s="36">
        <f>SUM(I16+I18)</f>
        <v>959.5</v>
      </c>
    </row>
    <row r="16" spans="1:9" ht="60">
      <c r="A16" s="34"/>
      <c r="B16" s="10" t="s">
        <v>6</v>
      </c>
      <c r="C16" s="10" t="s">
        <v>7</v>
      </c>
      <c r="D16" s="35" t="s">
        <v>88</v>
      </c>
      <c r="E16" s="109">
        <v>100</v>
      </c>
      <c r="F16" s="110" t="s">
        <v>79</v>
      </c>
      <c r="G16" s="36">
        <f>SUM(G17)</f>
        <v>538.6</v>
      </c>
      <c r="H16" s="36">
        <f>SUM(H17)</f>
        <v>538.6</v>
      </c>
      <c r="I16" s="36">
        <f>SUM(I17)</f>
        <v>538.6</v>
      </c>
    </row>
    <row r="17" spans="1:9" ht="24">
      <c r="A17" s="9"/>
      <c r="B17" s="10" t="s">
        <v>6</v>
      </c>
      <c r="C17" s="10" t="s">
        <v>7</v>
      </c>
      <c r="D17" s="35" t="s">
        <v>88</v>
      </c>
      <c r="E17" s="76" t="s">
        <v>33</v>
      </c>
      <c r="F17" s="22" t="s">
        <v>34</v>
      </c>
      <c r="G17" s="29">
        <f>SUM(Вед!G16)</f>
        <v>538.6</v>
      </c>
      <c r="H17" s="29">
        <f>SUM(Вед!H16)</f>
        <v>538.6</v>
      </c>
      <c r="I17" s="29">
        <f>SUM(Вед!I16)</f>
        <v>538.6</v>
      </c>
    </row>
    <row r="18" spans="1:9" ht="24">
      <c r="A18" s="9"/>
      <c r="B18" s="10" t="s">
        <v>6</v>
      </c>
      <c r="C18" s="10" t="s">
        <v>7</v>
      </c>
      <c r="D18" s="35" t="s">
        <v>88</v>
      </c>
      <c r="E18" s="82" t="s">
        <v>80</v>
      </c>
      <c r="F18" s="112" t="s">
        <v>81</v>
      </c>
      <c r="G18" s="29">
        <f>SUM(G19)</f>
        <v>460.9</v>
      </c>
      <c r="H18" s="29">
        <f>SUM(H19)</f>
        <v>420.9</v>
      </c>
      <c r="I18" s="29">
        <f>SUM(I19)</f>
        <v>420.9</v>
      </c>
    </row>
    <row r="19" spans="1:9" ht="25.5">
      <c r="A19" s="9"/>
      <c r="B19" s="10" t="s">
        <v>6</v>
      </c>
      <c r="C19" s="10" t="s">
        <v>7</v>
      </c>
      <c r="D19" s="35" t="s">
        <v>88</v>
      </c>
      <c r="E19" s="76" t="s">
        <v>35</v>
      </c>
      <c r="F19" s="23" t="s">
        <v>36</v>
      </c>
      <c r="G19" s="29">
        <f>SUM(Вед!G18)</f>
        <v>460.9</v>
      </c>
      <c r="H19" s="29">
        <f>SUM(Вед!H18)</f>
        <v>420.9</v>
      </c>
      <c r="I19" s="29">
        <f>SUM(Вед!I18)</f>
        <v>420.9</v>
      </c>
    </row>
    <row r="20" spans="1:9" ht="24">
      <c r="A20" s="34"/>
      <c r="B20" s="35" t="s">
        <v>6</v>
      </c>
      <c r="C20" s="35" t="s">
        <v>7</v>
      </c>
      <c r="D20" s="35" t="s">
        <v>89</v>
      </c>
      <c r="E20" s="81"/>
      <c r="F20" s="33" t="s">
        <v>55</v>
      </c>
      <c r="G20" s="36">
        <f>G21</f>
        <v>553</v>
      </c>
      <c r="H20" s="36">
        <f>H21</f>
        <v>553</v>
      </c>
      <c r="I20" s="36">
        <f>I21</f>
        <v>553</v>
      </c>
    </row>
    <row r="21" spans="1:9" ht="60">
      <c r="A21" s="34"/>
      <c r="B21" s="10" t="s">
        <v>6</v>
      </c>
      <c r="C21" s="10" t="s">
        <v>7</v>
      </c>
      <c r="D21" s="35" t="s">
        <v>89</v>
      </c>
      <c r="E21" s="109">
        <v>100</v>
      </c>
      <c r="F21" s="110" t="s">
        <v>79</v>
      </c>
      <c r="G21" s="36">
        <f>SUM(G22)</f>
        <v>553</v>
      </c>
      <c r="H21" s="36">
        <f>SUM(H22)</f>
        <v>553</v>
      </c>
      <c r="I21" s="36">
        <f>SUM(I22)</f>
        <v>553</v>
      </c>
    </row>
    <row r="22" spans="1:9" s="3" customFormat="1" ht="24">
      <c r="A22" s="9"/>
      <c r="B22" s="10" t="s">
        <v>6</v>
      </c>
      <c r="C22" s="10" t="s">
        <v>7</v>
      </c>
      <c r="D22" s="35" t="s">
        <v>89</v>
      </c>
      <c r="E22" s="76" t="s">
        <v>33</v>
      </c>
      <c r="F22" s="22" t="s">
        <v>34</v>
      </c>
      <c r="G22" s="29">
        <f>SUM(Вед!G21)</f>
        <v>553</v>
      </c>
      <c r="H22" s="29">
        <f>SUM(Вед!H21)</f>
        <v>553</v>
      </c>
      <c r="I22" s="29">
        <f>SUM(Вед!I21)</f>
        <v>553</v>
      </c>
    </row>
    <row r="23" spans="1:9" s="3" customFormat="1" ht="12.75">
      <c r="A23" s="9"/>
      <c r="B23" s="10" t="s">
        <v>6</v>
      </c>
      <c r="C23" s="10" t="s">
        <v>31</v>
      </c>
      <c r="D23" s="10"/>
      <c r="E23" s="21"/>
      <c r="F23" s="32" t="s">
        <v>25</v>
      </c>
      <c r="G23" s="29">
        <f>SUM(G24)</f>
        <v>1</v>
      </c>
      <c r="H23" s="29">
        <f aca="true" t="shared" si="0" ref="H23:I26">SUM(H24)</f>
        <v>1</v>
      </c>
      <c r="I23" s="29">
        <f t="shared" si="0"/>
        <v>1</v>
      </c>
    </row>
    <row r="24" spans="1:9" s="3" customFormat="1" ht="24">
      <c r="A24" s="9"/>
      <c r="B24" s="10" t="s">
        <v>6</v>
      </c>
      <c r="C24" s="10" t="s">
        <v>31</v>
      </c>
      <c r="D24" s="10" t="s">
        <v>78</v>
      </c>
      <c r="E24" s="21"/>
      <c r="F24" s="22" t="s">
        <v>56</v>
      </c>
      <c r="G24" s="29">
        <f>SUM(G25)</f>
        <v>1</v>
      </c>
      <c r="H24" s="29">
        <f t="shared" si="0"/>
        <v>1</v>
      </c>
      <c r="I24" s="29">
        <f t="shared" si="0"/>
        <v>1</v>
      </c>
    </row>
    <row r="25" spans="1:9" s="3" customFormat="1" ht="12.75">
      <c r="A25" s="9"/>
      <c r="B25" s="10" t="s">
        <v>6</v>
      </c>
      <c r="C25" s="10" t="s">
        <v>31</v>
      </c>
      <c r="D25" s="10" t="s">
        <v>90</v>
      </c>
      <c r="E25" s="21"/>
      <c r="F25" s="22" t="s">
        <v>26</v>
      </c>
      <c r="G25" s="29">
        <f>SUM(G26)</f>
        <v>1</v>
      </c>
      <c r="H25" s="29">
        <f t="shared" si="0"/>
        <v>1</v>
      </c>
      <c r="I25" s="29">
        <f t="shared" si="0"/>
        <v>1</v>
      </c>
    </row>
    <row r="26" spans="1:9" s="3" customFormat="1" ht="12.75">
      <c r="A26" s="9"/>
      <c r="B26" s="10" t="s">
        <v>6</v>
      </c>
      <c r="C26" s="10" t="s">
        <v>31</v>
      </c>
      <c r="D26" s="10" t="s">
        <v>90</v>
      </c>
      <c r="E26" s="116">
        <v>800</v>
      </c>
      <c r="F26" s="112" t="s">
        <v>82</v>
      </c>
      <c r="G26" s="29">
        <f>SUM(G27)</f>
        <v>1</v>
      </c>
      <c r="H26" s="29">
        <f t="shared" si="0"/>
        <v>1</v>
      </c>
      <c r="I26" s="29">
        <f t="shared" si="0"/>
        <v>1</v>
      </c>
    </row>
    <row r="27" spans="1:9" s="3" customFormat="1" ht="12.75">
      <c r="A27" s="9"/>
      <c r="B27" s="10" t="s">
        <v>6</v>
      </c>
      <c r="C27" s="10" t="s">
        <v>31</v>
      </c>
      <c r="D27" s="10" t="s">
        <v>90</v>
      </c>
      <c r="E27" s="86">
        <v>870</v>
      </c>
      <c r="F27" s="22" t="s">
        <v>32</v>
      </c>
      <c r="G27" s="15">
        <f>SUM(Вед!G26)</f>
        <v>1</v>
      </c>
      <c r="H27" s="15">
        <f>SUM(Вед!H26)</f>
        <v>1</v>
      </c>
      <c r="I27" s="15">
        <f>SUM(Вед!I26)</f>
        <v>1</v>
      </c>
    </row>
    <row r="28" spans="1:9" s="3" customFormat="1" ht="24">
      <c r="A28" s="9"/>
      <c r="B28" s="73" t="s">
        <v>6</v>
      </c>
      <c r="C28" s="73" t="s">
        <v>48</v>
      </c>
      <c r="D28" s="10" t="s">
        <v>72</v>
      </c>
      <c r="E28" s="117"/>
      <c r="F28" s="30" t="s">
        <v>98</v>
      </c>
      <c r="G28" s="14">
        <f>SUM(G29)</f>
        <v>220.15</v>
      </c>
      <c r="H28" s="14">
        <f>SUM(H29)</f>
        <v>0.15</v>
      </c>
      <c r="I28" s="14">
        <f>SUM(I29)</f>
        <v>0.15</v>
      </c>
    </row>
    <row r="29" spans="1:9" s="3" customFormat="1" ht="12.75">
      <c r="A29" s="9"/>
      <c r="B29" s="73" t="s">
        <v>6</v>
      </c>
      <c r="C29" s="73" t="s">
        <v>48</v>
      </c>
      <c r="D29" s="10"/>
      <c r="E29" s="117"/>
      <c r="F29" s="125" t="s">
        <v>49</v>
      </c>
      <c r="G29" s="14">
        <f>SUM(G30+G36+G33)</f>
        <v>220.15</v>
      </c>
      <c r="H29" s="14">
        <f>SUM(H30+H36)</f>
        <v>0.15</v>
      </c>
      <c r="I29" s="14">
        <f>SUM(I30+I36)</f>
        <v>0.15</v>
      </c>
    </row>
    <row r="30" spans="1:9" s="3" customFormat="1" ht="72">
      <c r="A30" s="9"/>
      <c r="B30" s="10" t="s">
        <v>6</v>
      </c>
      <c r="C30" s="10" t="s">
        <v>48</v>
      </c>
      <c r="D30" s="10" t="s">
        <v>73</v>
      </c>
      <c r="E30" s="75"/>
      <c r="F30" s="11" t="s">
        <v>63</v>
      </c>
      <c r="G30" s="14">
        <f aca="true" t="shared" si="1" ref="G30:I31">SUM(G31)</f>
        <v>0.15</v>
      </c>
      <c r="H30" s="14">
        <f t="shared" si="1"/>
        <v>0.15</v>
      </c>
      <c r="I30" s="14">
        <f t="shared" si="1"/>
        <v>0.15</v>
      </c>
    </row>
    <row r="31" spans="1:9" s="3" customFormat="1" ht="24">
      <c r="A31" s="9"/>
      <c r="B31" s="10" t="s">
        <v>6</v>
      </c>
      <c r="C31" s="10" t="s">
        <v>48</v>
      </c>
      <c r="D31" s="10" t="s">
        <v>73</v>
      </c>
      <c r="E31" s="82" t="s">
        <v>80</v>
      </c>
      <c r="F31" s="112" t="s">
        <v>81</v>
      </c>
      <c r="G31" s="14">
        <f t="shared" si="1"/>
        <v>0.15</v>
      </c>
      <c r="H31" s="14">
        <f t="shared" si="1"/>
        <v>0.15</v>
      </c>
      <c r="I31" s="14">
        <f t="shared" si="1"/>
        <v>0.15</v>
      </c>
    </row>
    <row r="32" spans="1:9" s="3" customFormat="1" ht="25.5">
      <c r="A32" s="9"/>
      <c r="B32" s="10" t="s">
        <v>6</v>
      </c>
      <c r="C32" s="10" t="s">
        <v>48</v>
      </c>
      <c r="D32" s="10" t="s">
        <v>73</v>
      </c>
      <c r="E32" s="82" t="s">
        <v>35</v>
      </c>
      <c r="F32" s="74" t="s">
        <v>36</v>
      </c>
      <c r="G32" s="14">
        <f>SUM(Вед!G31)</f>
        <v>0.15</v>
      </c>
      <c r="H32" s="14">
        <f>SUM(Вед!H31)</f>
        <v>0.15</v>
      </c>
      <c r="I32" s="14">
        <f>SUM(Вед!I31)</f>
        <v>0.15</v>
      </c>
    </row>
    <row r="33" spans="1:9" s="3" customFormat="1" ht="24">
      <c r="A33" s="9"/>
      <c r="B33" s="147" t="s">
        <v>6</v>
      </c>
      <c r="C33" s="147" t="s">
        <v>48</v>
      </c>
      <c r="D33" s="148" t="s">
        <v>114</v>
      </c>
      <c r="E33" s="148"/>
      <c r="F33" s="149" t="s">
        <v>115</v>
      </c>
      <c r="G33" s="150">
        <f aca="true" t="shared" si="2" ref="G33:I34">SUM(G34)</f>
        <v>20</v>
      </c>
      <c r="H33" s="150">
        <f t="shared" si="2"/>
        <v>0</v>
      </c>
      <c r="I33" s="150">
        <f t="shared" si="2"/>
        <v>0</v>
      </c>
    </row>
    <row r="34" spans="1:9" s="3" customFormat="1" ht="24">
      <c r="A34" s="9"/>
      <c r="B34" s="147" t="s">
        <v>6</v>
      </c>
      <c r="C34" s="147" t="s">
        <v>48</v>
      </c>
      <c r="D34" s="148" t="s">
        <v>114</v>
      </c>
      <c r="E34" s="151" t="s">
        <v>80</v>
      </c>
      <c r="F34" s="152" t="s">
        <v>81</v>
      </c>
      <c r="G34" s="150">
        <f t="shared" si="2"/>
        <v>20</v>
      </c>
      <c r="H34" s="150">
        <f t="shared" si="2"/>
        <v>0</v>
      </c>
      <c r="I34" s="150">
        <f t="shared" si="2"/>
        <v>0</v>
      </c>
    </row>
    <row r="35" spans="1:9" s="3" customFormat="1" ht="25.5">
      <c r="A35" s="9"/>
      <c r="B35" s="147" t="s">
        <v>6</v>
      </c>
      <c r="C35" s="147" t="s">
        <v>48</v>
      </c>
      <c r="D35" s="148" t="s">
        <v>114</v>
      </c>
      <c r="E35" s="153" t="s">
        <v>35</v>
      </c>
      <c r="F35" s="154" t="s">
        <v>36</v>
      </c>
      <c r="G35" s="155">
        <f>SUM(Вед!G34)</f>
        <v>20</v>
      </c>
      <c r="H35" s="155">
        <f>SUM(Вед!H34)</f>
        <v>0</v>
      </c>
      <c r="I35" s="155">
        <f>SUM(Вед!I34)</f>
        <v>0</v>
      </c>
    </row>
    <row r="36" spans="1:9" s="3" customFormat="1" ht="38.25">
      <c r="A36" s="9"/>
      <c r="B36" s="10" t="s">
        <v>6</v>
      </c>
      <c r="C36" s="10" t="s">
        <v>48</v>
      </c>
      <c r="D36" s="99" t="s">
        <v>105</v>
      </c>
      <c r="E36" s="82"/>
      <c r="F36" s="74" t="s">
        <v>106</v>
      </c>
      <c r="G36" s="14">
        <f aca="true" t="shared" si="3" ref="G36:I37">SUM(G37)</f>
        <v>200</v>
      </c>
      <c r="H36" s="14">
        <f t="shared" si="3"/>
        <v>0</v>
      </c>
      <c r="I36" s="14">
        <f t="shared" si="3"/>
        <v>0</v>
      </c>
    </row>
    <row r="37" spans="1:9" s="3" customFormat="1" ht="24">
      <c r="A37" s="9"/>
      <c r="B37" s="10" t="s">
        <v>6</v>
      </c>
      <c r="C37" s="10" t="s">
        <v>48</v>
      </c>
      <c r="D37" s="99" t="s">
        <v>105</v>
      </c>
      <c r="E37" s="82" t="s">
        <v>80</v>
      </c>
      <c r="F37" s="112" t="s">
        <v>81</v>
      </c>
      <c r="G37" s="14">
        <f t="shared" si="3"/>
        <v>200</v>
      </c>
      <c r="H37" s="14">
        <f t="shared" si="3"/>
        <v>0</v>
      </c>
      <c r="I37" s="14">
        <f t="shared" si="3"/>
        <v>0</v>
      </c>
    </row>
    <row r="38" spans="1:9" s="3" customFormat="1" ht="25.5">
      <c r="A38" s="9"/>
      <c r="B38" s="10" t="s">
        <v>6</v>
      </c>
      <c r="C38" s="10" t="s">
        <v>48</v>
      </c>
      <c r="D38" s="99" t="s">
        <v>105</v>
      </c>
      <c r="E38" s="82" t="s">
        <v>35</v>
      </c>
      <c r="F38" s="74" t="s">
        <v>36</v>
      </c>
      <c r="G38" s="14">
        <f>SUM(Вед!G37)</f>
        <v>200</v>
      </c>
      <c r="H38" s="14">
        <f>SUM(Вед!H37)</f>
        <v>0</v>
      </c>
      <c r="I38" s="14">
        <f>SUM(Вед!I37)</f>
        <v>0</v>
      </c>
    </row>
    <row r="39" spans="1:9" s="3" customFormat="1" ht="12.75">
      <c r="A39" s="44" t="s">
        <v>11</v>
      </c>
      <c r="B39" s="38" t="s">
        <v>14</v>
      </c>
      <c r="C39" s="38" t="s">
        <v>29</v>
      </c>
      <c r="D39" s="38"/>
      <c r="E39" s="38"/>
      <c r="F39" s="49" t="s">
        <v>15</v>
      </c>
      <c r="G39" s="50">
        <f>SUM(G40)</f>
        <v>69.6</v>
      </c>
      <c r="H39" s="50">
        <f aca="true" t="shared" si="4" ref="H39:I42">SUM(H40)</f>
        <v>69.6</v>
      </c>
      <c r="I39" s="50">
        <f t="shared" si="4"/>
        <v>69.6</v>
      </c>
    </row>
    <row r="40" spans="1:9" s="3" customFormat="1" ht="62.25" customHeight="1">
      <c r="A40" s="9"/>
      <c r="B40" s="10" t="s">
        <v>14</v>
      </c>
      <c r="C40" s="10" t="s">
        <v>29</v>
      </c>
      <c r="D40" s="10" t="s">
        <v>74</v>
      </c>
      <c r="E40" s="10"/>
      <c r="F40" s="30" t="s">
        <v>113</v>
      </c>
      <c r="G40" s="29">
        <f>SUM(G41)</f>
        <v>69.6</v>
      </c>
      <c r="H40" s="29">
        <f t="shared" si="4"/>
        <v>69.6</v>
      </c>
      <c r="I40" s="29">
        <f t="shared" si="4"/>
        <v>69.6</v>
      </c>
    </row>
    <row r="41" spans="1:9" s="3" customFormat="1" ht="27" customHeight="1">
      <c r="A41" s="9"/>
      <c r="B41" s="10" t="s">
        <v>14</v>
      </c>
      <c r="C41" s="10" t="s">
        <v>29</v>
      </c>
      <c r="D41" s="10" t="s">
        <v>72</v>
      </c>
      <c r="E41" s="10"/>
      <c r="F41" s="30" t="s">
        <v>98</v>
      </c>
      <c r="G41" s="29">
        <f>SUM(G42)</f>
        <v>69.6</v>
      </c>
      <c r="H41" s="29">
        <f t="shared" si="4"/>
        <v>69.6</v>
      </c>
      <c r="I41" s="29">
        <f t="shared" si="4"/>
        <v>69.6</v>
      </c>
    </row>
    <row r="42" spans="1:9" s="3" customFormat="1" ht="12.75">
      <c r="A42" s="34"/>
      <c r="B42" s="35" t="s">
        <v>14</v>
      </c>
      <c r="C42" s="35" t="s">
        <v>20</v>
      </c>
      <c r="D42" s="35"/>
      <c r="E42" s="35"/>
      <c r="F42" s="40" t="s">
        <v>16</v>
      </c>
      <c r="G42" s="41">
        <f>SUM(G43)</f>
        <v>69.6</v>
      </c>
      <c r="H42" s="41">
        <f t="shared" si="4"/>
        <v>69.6</v>
      </c>
      <c r="I42" s="41">
        <f t="shared" si="4"/>
        <v>69.6</v>
      </c>
    </row>
    <row r="43" spans="1:9" s="3" customFormat="1" ht="36">
      <c r="A43" s="9"/>
      <c r="B43" s="10" t="s">
        <v>14</v>
      </c>
      <c r="C43" s="10" t="s">
        <v>20</v>
      </c>
      <c r="D43" s="10" t="s">
        <v>75</v>
      </c>
      <c r="E43" s="10"/>
      <c r="F43" s="11" t="s">
        <v>102</v>
      </c>
      <c r="G43" s="15">
        <f>SUM(G44+G46)</f>
        <v>69.6</v>
      </c>
      <c r="H43" s="15">
        <f>SUM(H44+H46)</f>
        <v>69.6</v>
      </c>
      <c r="I43" s="15">
        <f>SUM(I44+I46)</f>
        <v>69.6</v>
      </c>
    </row>
    <row r="44" spans="1:9" s="3" customFormat="1" ht="60">
      <c r="A44" s="9"/>
      <c r="B44" s="10" t="s">
        <v>14</v>
      </c>
      <c r="C44" s="10" t="s">
        <v>20</v>
      </c>
      <c r="D44" s="10" t="s">
        <v>75</v>
      </c>
      <c r="E44" s="109">
        <v>100</v>
      </c>
      <c r="F44" s="110" t="s">
        <v>79</v>
      </c>
      <c r="G44" s="15">
        <f>SUM(G45)</f>
        <v>63.034</v>
      </c>
      <c r="H44" s="15">
        <f>SUM(H45)</f>
        <v>63.034</v>
      </c>
      <c r="I44" s="15">
        <f>SUM(I45)</f>
        <v>63.034</v>
      </c>
    </row>
    <row r="45" spans="1:9" s="3" customFormat="1" ht="24">
      <c r="A45" s="9"/>
      <c r="B45" s="10" t="s">
        <v>14</v>
      </c>
      <c r="C45" s="10" t="s">
        <v>20</v>
      </c>
      <c r="D45" s="10" t="s">
        <v>75</v>
      </c>
      <c r="E45" s="76" t="s">
        <v>33</v>
      </c>
      <c r="F45" s="22" t="s">
        <v>34</v>
      </c>
      <c r="G45" s="15">
        <f>SUM(Вед!G44)</f>
        <v>63.034</v>
      </c>
      <c r="H45" s="15">
        <f>SUM(Вед!H44)</f>
        <v>63.034</v>
      </c>
      <c r="I45" s="15">
        <f>SUM(Вед!I44)</f>
        <v>63.034</v>
      </c>
    </row>
    <row r="46" spans="1:9" s="3" customFormat="1" ht="24">
      <c r="A46" s="9"/>
      <c r="B46" s="10" t="s">
        <v>14</v>
      </c>
      <c r="C46" s="10" t="s">
        <v>20</v>
      </c>
      <c r="D46" s="10" t="s">
        <v>75</v>
      </c>
      <c r="E46" s="82" t="s">
        <v>80</v>
      </c>
      <c r="F46" s="112" t="s">
        <v>81</v>
      </c>
      <c r="G46" s="15">
        <f>SUM(G47)</f>
        <v>6.566</v>
      </c>
      <c r="H46" s="15">
        <f>SUM(H47)</f>
        <v>6.566</v>
      </c>
      <c r="I46" s="15">
        <f>SUM(I47)</f>
        <v>6.566</v>
      </c>
    </row>
    <row r="47" spans="1:9" ht="25.5">
      <c r="A47" s="9"/>
      <c r="B47" s="10" t="s">
        <v>14</v>
      </c>
      <c r="C47" s="10" t="s">
        <v>20</v>
      </c>
      <c r="D47" s="10" t="s">
        <v>75</v>
      </c>
      <c r="E47" s="76" t="s">
        <v>35</v>
      </c>
      <c r="F47" s="23" t="s">
        <v>36</v>
      </c>
      <c r="G47" s="15">
        <f>SUM(Вед!G46)</f>
        <v>6.566</v>
      </c>
      <c r="H47" s="15">
        <f>SUM(Вед!H46)</f>
        <v>6.566</v>
      </c>
      <c r="I47" s="15">
        <f>SUM(Вед!I46)</f>
        <v>6.566</v>
      </c>
    </row>
    <row r="48" spans="1:9" ht="24">
      <c r="A48" s="44" t="s">
        <v>46</v>
      </c>
      <c r="B48" s="38" t="s">
        <v>20</v>
      </c>
      <c r="C48" s="38" t="s">
        <v>29</v>
      </c>
      <c r="D48" s="45"/>
      <c r="E48" s="46"/>
      <c r="F48" s="47" t="s">
        <v>37</v>
      </c>
      <c r="G48" s="48">
        <f>SUM(G49)</f>
        <v>132.4</v>
      </c>
      <c r="H48" s="48">
        <f aca="true" t="shared" si="5" ref="H48:I50">SUM(H49)</f>
        <v>102.4</v>
      </c>
      <c r="I48" s="48">
        <f t="shared" si="5"/>
        <v>102.4</v>
      </c>
    </row>
    <row r="49" spans="1:9" ht="62.25" customHeight="1">
      <c r="A49" s="9"/>
      <c r="B49" s="10" t="s">
        <v>20</v>
      </c>
      <c r="C49" s="10" t="s">
        <v>29</v>
      </c>
      <c r="D49" s="10" t="s">
        <v>74</v>
      </c>
      <c r="E49" s="24"/>
      <c r="F49" s="30" t="s">
        <v>113</v>
      </c>
      <c r="G49" s="15">
        <f>SUM(G50)</f>
        <v>132.4</v>
      </c>
      <c r="H49" s="15">
        <f t="shared" si="5"/>
        <v>102.4</v>
      </c>
      <c r="I49" s="15">
        <f t="shared" si="5"/>
        <v>102.4</v>
      </c>
    </row>
    <row r="50" spans="1:9" ht="36">
      <c r="A50" s="9"/>
      <c r="B50" s="10" t="s">
        <v>20</v>
      </c>
      <c r="C50" s="10" t="s">
        <v>29</v>
      </c>
      <c r="D50" s="10" t="s">
        <v>76</v>
      </c>
      <c r="E50" s="24"/>
      <c r="F50" s="25" t="s">
        <v>99</v>
      </c>
      <c r="G50" s="15">
        <f>SUM(G51)</f>
        <v>132.4</v>
      </c>
      <c r="H50" s="15">
        <f t="shared" si="5"/>
        <v>102.4</v>
      </c>
      <c r="I50" s="15">
        <f t="shared" si="5"/>
        <v>102.4</v>
      </c>
    </row>
    <row r="51" spans="1:9" s="3" customFormat="1" ht="12.75">
      <c r="A51" s="34"/>
      <c r="B51" s="35" t="s">
        <v>20</v>
      </c>
      <c r="C51" s="35" t="s">
        <v>38</v>
      </c>
      <c r="D51" s="35"/>
      <c r="E51" s="43"/>
      <c r="F51" s="126" t="s">
        <v>39</v>
      </c>
      <c r="G51" s="42">
        <f>SUM(G52+G55)</f>
        <v>132.4</v>
      </c>
      <c r="H51" s="42">
        <f>SUM(H52+H55)</f>
        <v>102.4</v>
      </c>
      <c r="I51" s="42">
        <f>SUM(I52+I55)</f>
        <v>102.4</v>
      </c>
    </row>
    <row r="52" spans="1:9" s="3" customFormat="1" ht="25.5" customHeight="1">
      <c r="A52" s="34"/>
      <c r="B52" s="35" t="s">
        <v>20</v>
      </c>
      <c r="C52" s="98" t="s">
        <v>38</v>
      </c>
      <c r="D52" s="99" t="s">
        <v>91</v>
      </c>
      <c r="E52" s="56"/>
      <c r="F52" s="55" t="s">
        <v>70</v>
      </c>
      <c r="G52" s="15">
        <f aca="true" t="shared" si="6" ref="G52:I53">SUM(G53)</f>
        <v>70</v>
      </c>
      <c r="H52" s="15">
        <f t="shared" si="6"/>
        <v>40</v>
      </c>
      <c r="I52" s="15">
        <f t="shared" si="6"/>
        <v>40</v>
      </c>
    </row>
    <row r="53" spans="1:9" s="3" customFormat="1" ht="25.5" customHeight="1">
      <c r="A53" s="34"/>
      <c r="B53" s="35" t="s">
        <v>20</v>
      </c>
      <c r="C53" s="98" t="s">
        <v>38</v>
      </c>
      <c r="D53" s="99" t="s">
        <v>91</v>
      </c>
      <c r="E53" s="82" t="s">
        <v>80</v>
      </c>
      <c r="F53" s="112" t="s">
        <v>81</v>
      </c>
      <c r="G53" s="15">
        <f t="shared" si="6"/>
        <v>70</v>
      </c>
      <c r="H53" s="15">
        <f t="shared" si="6"/>
        <v>40</v>
      </c>
      <c r="I53" s="15">
        <f t="shared" si="6"/>
        <v>40</v>
      </c>
    </row>
    <row r="54" spans="1:9" s="3" customFormat="1" ht="25.5">
      <c r="A54" s="34"/>
      <c r="B54" s="35" t="s">
        <v>20</v>
      </c>
      <c r="C54" s="98" t="s">
        <v>38</v>
      </c>
      <c r="D54" s="99" t="s">
        <v>91</v>
      </c>
      <c r="E54" s="82" t="s">
        <v>35</v>
      </c>
      <c r="F54" s="74" t="s">
        <v>36</v>
      </c>
      <c r="G54" s="15">
        <f>SUM(Вед!G53)</f>
        <v>70</v>
      </c>
      <c r="H54" s="15">
        <f>SUM(Вед!H53)</f>
        <v>40</v>
      </c>
      <c r="I54" s="15">
        <f>SUM(Вед!I53)</f>
        <v>40</v>
      </c>
    </row>
    <row r="55" spans="1:9" s="3" customFormat="1" ht="24">
      <c r="A55" s="9"/>
      <c r="B55" s="10" t="s">
        <v>20</v>
      </c>
      <c r="C55" s="10" t="s">
        <v>38</v>
      </c>
      <c r="D55" s="99" t="s">
        <v>97</v>
      </c>
      <c r="E55" s="24"/>
      <c r="F55" s="22" t="s">
        <v>57</v>
      </c>
      <c r="G55" s="15">
        <f aca="true" t="shared" si="7" ref="G55:I56">SUM(G56)</f>
        <v>62.4</v>
      </c>
      <c r="H55" s="15">
        <f t="shared" si="7"/>
        <v>62.4</v>
      </c>
      <c r="I55" s="15">
        <f t="shared" si="7"/>
        <v>62.4</v>
      </c>
    </row>
    <row r="56" spans="1:9" s="3" customFormat="1" ht="24">
      <c r="A56" s="9"/>
      <c r="B56" s="10" t="s">
        <v>20</v>
      </c>
      <c r="C56" s="10" t="s">
        <v>38</v>
      </c>
      <c r="D56" s="99" t="s">
        <v>97</v>
      </c>
      <c r="E56" s="82" t="s">
        <v>80</v>
      </c>
      <c r="F56" s="112" t="s">
        <v>81</v>
      </c>
      <c r="G56" s="15">
        <f t="shared" si="7"/>
        <v>62.4</v>
      </c>
      <c r="H56" s="15">
        <f t="shared" si="7"/>
        <v>62.4</v>
      </c>
      <c r="I56" s="15">
        <f t="shared" si="7"/>
        <v>62.4</v>
      </c>
    </row>
    <row r="57" spans="1:9" s="3" customFormat="1" ht="25.5">
      <c r="A57" s="9"/>
      <c r="B57" s="10" t="s">
        <v>20</v>
      </c>
      <c r="C57" s="10" t="s">
        <v>38</v>
      </c>
      <c r="D57" s="99" t="s">
        <v>97</v>
      </c>
      <c r="E57" s="76" t="s">
        <v>35</v>
      </c>
      <c r="F57" s="23" t="s">
        <v>36</v>
      </c>
      <c r="G57" s="15">
        <f>SUM(Вед!G56)</f>
        <v>62.4</v>
      </c>
      <c r="H57" s="15">
        <f>SUM(Вед!H56)</f>
        <v>62.4</v>
      </c>
      <c r="I57" s="15">
        <f>SUM(Вед!I56)</f>
        <v>62.4</v>
      </c>
    </row>
    <row r="58" spans="1:9" s="3" customFormat="1" ht="12.75">
      <c r="A58" s="37" t="s">
        <v>47</v>
      </c>
      <c r="B58" s="92" t="s">
        <v>7</v>
      </c>
      <c r="C58" s="92" t="s">
        <v>29</v>
      </c>
      <c r="D58" s="92"/>
      <c r="E58" s="93"/>
      <c r="F58" s="95" t="s">
        <v>65</v>
      </c>
      <c r="G58" s="48">
        <f aca="true" t="shared" si="8" ref="G58:I63">SUM(G59)</f>
        <v>776.768</v>
      </c>
      <c r="H58" s="48">
        <f t="shared" si="8"/>
        <v>434.588</v>
      </c>
      <c r="I58" s="48">
        <f t="shared" si="8"/>
        <v>468.091</v>
      </c>
    </row>
    <row r="59" spans="1:9" s="3" customFormat="1" ht="63" customHeight="1">
      <c r="A59" s="9"/>
      <c r="B59" s="10" t="s">
        <v>7</v>
      </c>
      <c r="C59" s="10" t="s">
        <v>29</v>
      </c>
      <c r="D59" s="10" t="s">
        <v>74</v>
      </c>
      <c r="E59" s="82"/>
      <c r="F59" s="30" t="s">
        <v>113</v>
      </c>
      <c r="G59" s="15">
        <f t="shared" si="8"/>
        <v>776.768</v>
      </c>
      <c r="H59" s="15">
        <f t="shared" si="8"/>
        <v>434.588</v>
      </c>
      <c r="I59" s="15">
        <f t="shared" si="8"/>
        <v>468.091</v>
      </c>
    </row>
    <row r="60" spans="1:9" s="3" customFormat="1" ht="36">
      <c r="A60" s="9"/>
      <c r="B60" s="10" t="s">
        <v>7</v>
      </c>
      <c r="C60" s="10" t="s">
        <v>29</v>
      </c>
      <c r="D60" s="10" t="s">
        <v>77</v>
      </c>
      <c r="E60" s="82"/>
      <c r="F60" s="107" t="s">
        <v>100</v>
      </c>
      <c r="G60" s="15">
        <f t="shared" si="8"/>
        <v>776.768</v>
      </c>
      <c r="H60" s="15">
        <f t="shared" si="8"/>
        <v>434.588</v>
      </c>
      <c r="I60" s="15">
        <f t="shared" si="8"/>
        <v>468.091</v>
      </c>
    </row>
    <row r="61" spans="1:9" s="3" customFormat="1" ht="12.75">
      <c r="A61" s="9"/>
      <c r="B61" s="10" t="s">
        <v>7</v>
      </c>
      <c r="C61" s="10" t="s">
        <v>66</v>
      </c>
      <c r="D61" s="10"/>
      <c r="E61" s="82"/>
      <c r="F61" s="121" t="s">
        <v>67</v>
      </c>
      <c r="G61" s="15">
        <f t="shared" si="8"/>
        <v>776.768</v>
      </c>
      <c r="H61" s="15">
        <f t="shared" si="8"/>
        <v>434.588</v>
      </c>
      <c r="I61" s="15">
        <f t="shared" si="8"/>
        <v>468.091</v>
      </c>
    </row>
    <row r="62" spans="1:9" s="3" customFormat="1" ht="25.5">
      <c r="A62" s="9"/>
      <c r="B62" s="10" t="s">
        <v>7</v>
      </c>
      <c r="C62" s="10" t="s">
        <v>66</v>
      </c>
      <c r="D62" s="10" t="s">
        <v>92</v>
      </c>
      <c r="E62" s="82"/>
      <c r="F62" s="74" t="s">
        <v>68</v>
      </c>
      <c r="G62" s="15">
        <f t="shared" si="8"/>
        <v>776.768</v>
      </c>
      <c r="H62" s="15">
        <f t="shared" si="8"/>
        <v>434.588</v>
      </c>
      <c r="I62" s="15">
        <f t="shared" si="8"/>
        <v>468.091</v>
      </c>
    </row>
    <row r="63" spans="1:9" s="3" customFormat="1" ht="24">
      <c r="A63" s="9"/>
      <c r="B63" s="10" t="s">
        <v>7</v>
      </c>
      <c r="C63" s="10" t="s">
        <v>66</v>
      </c>
      <c r="D63" s="10" t="s">
        <v>92</v>
      </c>
      <c r="E63" s="82" t="s">
        <v>80</v>
      </c>
      <c r="F63" s="112" t="s">
        <v>81</v>
      </c>
      <c r="G63" s="15">
        <f t="shared" si="8"/>
        <v>776.768</v>
      </c>
      <c r="H63" s="15">
        <f t="shared" si="8"/>
        <v>434.588</v>
      </c>
      <c r="I63" s="15">
        <f t="shared" si="8"/>
        <v>468.091</v>
      </c>
    </row>
    <row r="64" spans="1:9" s="3" customFormat="1" ht="25.5">
      <c r="A64" s="9"/>
      <c r="B64" s="10" t="s">
        <v>7</v>
      </c>
      <c r="C64" s="10" t="s">
        <v>66</v>
      </c>
      <c r="D64" s="10" t="s">
        <v>92</v>
      </c>
      <c r="E64" s="82" t="s">
        <v>35</v>
      </c>
      <c r="F64" s="74" t="s">
        <v>36</v>
      </c>
      <c r="G64" s="15">
        <f>SUM(Вед!G63)</f>
        <v>776.768</v>
      </c>
      <c r="H64" s="15">
        <f>SUM(Вед!H63)</f>
        <v>434.588</v>
      </c>
      <c r="I64" s="15">
        <f>SUM(Вед!I63)</f>
        <v>468.091</v>
      </c>
    </row>
    <row r="65" spans="1:9" ht="12.75">
      <c r="A65" s="37" t="s">
        <v>51</v>
      </c>
      <c r="B65" s="38" t="s">
        <v>17</v>
      </c>
      <c r="C65" s="38" t="s">
        <v>29</v>
      </c>
      <c r="D65" s="45"/>
      <c r="E65" s="45"/>
      <c r="F65" s="49" t="s">
        <v>18</v>
      </c>
      <c r="G65" s="51">
        <f>SUM(G66)</f>
        <v>577.735</v>
      </c>
      <c r="H65" s="51">
        <f aca="true" t="shared" si="9" ref="H65:I67">SUM(H66)</f>
        <v>602.52</v>
      </c>
      <c r="I65" s="51">
        <f t="shared" si="9"/>
        <v>561.9</v>
      </c>
    </row>
    <row r="66" spans="1:9" ht="63.75" customHeight="1">
      <c r="A66" s="9"/>
      <c r="B66" s="10" t="s">
        <v>17</v>
      </c>
      <c r="C66" s="10" t="s">
        <v>29</v>
      </c>
      <c r="D66" s="10" t="s">
        <v>74</v>
      </c>
      <c r="E66" s="31"/>
      <c r="F66" s="30" t="s">
        <v>113</v>
      </c>
      <c r="G66" s="18">
        <f>SUM(G67)</f>
        <v>577.735</v>
      </c>
      <c r="H66" s="18">
        <f t="shared" si="9"/>
        <v>602.52</v>
      </c>
      <c r="I66" s="18">
        <f t="shared" si="9"/>
        <v>561.9</v>
      </c>
    </row>
    <row r="67" spans="1:9" ht="38.25">
      <c r="A67" s="9"/>
      <c r="B67" s="10" t="s">
        <v>17</v>
      </c>
      <c r="C67" s="10" t="s">
        <v>29</v>
      </c>
      <c r="D67" s="10" t="s">
        <v>77</v>
      </c>
      <c r="E67" s="31"/>
      <c r="F67" s="122" t="s">
        <v>101</v>
      </c>
      <c r="G67" s="18">
        <f>SUM(G68)</f>
        <v>577.735</v>
      </c>
      <c r="H67" s="18">
        <f t="shared" si="9"/>
        <v>602.52</v>
      </c>
      <c r="I67" s="18">
        <f t="shared" si="9"/>
        <v>561.9</v>
      </c>
    </row>
    <row r="68" spans="1:9" s="3" customFormat="1" ht="12.75">
      <c r="A68" s="34"/>
      <c r="B68" s="35" t="s">
        <v>17</v>
      </c>
      <c r="C68" s="35" t="s">
        <v>20</v>
      </c>
      <c r="D68" s="35"/>
      <c r="E68" s="35"/>
      <c r="F68" s="40" t="s">
        <v>21</v>
      </c>
      <c r="G68" s="52">
        <f>SUM(G72+G78+G75+G81+G69)</f>
        <v>577.735</v>
      </c>
      <c r="H68" s="52">
        <f>SUM(H72+H78+H75+H81+H69)</f>
        <v>602.52</v>
      </c>
      <c r="I68" s="52">
        <f>SUM(I72+I78+I75+I81+I69)</f>
        <v>561.9</v>
      </c>
    </row>
    <row r="69" spans="1:9" s="3" customFormat="1" ht="24">
      <c r="A69" s="34"/>
      <c r="B69" s="10" t="s">
        <v>17</v>
      </c>
      <c r="C69" s="10" t="s">
        <v>20</v>
      </c>
      <c r="D69" s="10" t="s">
        <v>107</v>
      </c>
      <c r="E69" s="16"/>
      <c r="F69" s="11" t="s">
        <v>108</v>
      </c>
      <c r="G69" s="18">
        <f>G70</f>
        <v>110.535</v>
      </c>
      <c r="H69" s="18">
        <f>H70</f>
        <v>242.52</v>
      </c>
      <c r="I69" s="18">
        <f>I70</f>
        <v>191.9</v>
      </c>
    </row>
    <row r="70" spans="1:9" s="3" customFormat="1" ht="24">
      <c r="A70" s="34"/>
      <c r="B70" s="10" t="s">
        <v>17</v>
      </c>
      <c r="C70" s="10" t="s">
        <v>20</v>
      </c>
      <c r="D70" s="10" t="s">
        <v>107</v>
      </c>
      <c r="E70" s="82" t="s">
        <v>80</v>
      </c>
      <c r="F70" s="112" t="s">
        <v>81</v>
      </c>
      <c r="G70" s="18">
        <f>SUM(G71)</f>
        <v>110.535</v>
      </c>
      <c r="H70" s="18">
        <f>SUM(H71)</f>
        <v>242.52</v>
      </c>
      <c r="I70" s="18">
        <f>SUM(I71)</f>
        <v>191.9</v>
      </c>
    </row>
    <row r="71" spans="1:9" s="3" customFormat="1" ht="25.5">
      <c r="A71" s="34"/>
      <c r="B71" s="10" t="s">
        <v>17</v>
      </c>
      <c r="C71" s="10" t="s">
        <v>20</v>
      </c>
      <c r="D71" s="10" t="s">
        <v>107</v>
      </c>
      <c r="E71" s="82" t="s">
        <v>35</v>
      </c>
      <c r="F71" s="74" t="s">
        <v>36</v>
      </c>
      <c r="G71" s="18">
        <f>SUM(Вед!G70)</f>
        <v>110.535</v>
      </c>
      <c r="H71" s="18">
        <f>SUM(Вед!H70)</f>
        <v>242.52</v>
      </c>
      <c r="I71" s="18">
        <f>SUM(Вед!I70)</f>
        <v>191.9</v>
      </c>
    </row>
    <row r="72" spans="1:9" ht="24">
      <c r="A72" s="9"/>
      <c r="B72" s="10" t="s">
        <v>17</v>
      </c>
      <c r="C72" s="10" t="s">
        <v>20</v>
      </c>
      <c r="D72" s="10" t="s">
        <v>93</v>
      </c>
      <c r="E72" s="16"/>
      <c r="F72" s="11" t="s">
        <v>58</v>
      </c>
      <c r="G72" s="18">
        <f>G73</f>
        <v>257.2</v>
      </c>
      <c r="H72" s="18">
        <f>H73</f>
        <v>300</v>
      </c>
      <c r="I72" s="18">
        <f>I73</f>
        <v>310</v>
      </c>
    </row>
    <row r="73" spans="1:9" ht="24">
      <c r="A73" s="9"/>
      <c r="B73" s="10" t="s">
        <v>17</v>
      </c>
      <c r="C73" s="10" t="s">
        <v>20</v>
      </c>
      <c r="D73" s="10" t="s">
        <v>93</v>
      </c>
      <c r="E73" s="82" t="s">
        <v>80</v>
      </c>
      <c r="F73" s="112" t="s">
        <v>81</v>
      </c>
      <c r="G73" s="18">
        <f>SUM(G74)</f>
        <v>257.2</v>
      </c>
      <c r="H73" s="18">
        <f>SUM(H74)</f>
        <v>300</v>
      </c>
      <c r="I73" s="18">
        <f>SUM(I74)</f>
        <v>310</v>
      </c>
    </row>
    <row r="74" spans="1:9" ht="25.5">
      <c r="A74" s="9"/>
      <c r="B74" s="10" t="s">
        <v>17</v>
      </c>
      <c r="C74" s="10" t="s">
        <v>20</v>
      </c>
      <c r="D74" s="10" t="s">
        <v>93</v>
      </c>
      <c r="E74" s="76" t="s">
        <v>35</v>
      </c>
      <c r="F74" s="23" t="s">
        <v>36</v>
      </c>
      <c r="G74" s="18">
        <f>SUM(Вед!G73)</f>
        <v>257.2</v>
      </c>
      <c r="H74" s="18">
        <f>SUM(Вед!H73)</f>
        <v>300</v>
      </c>
      <c r="I74" s="18">
        <f>SUM(Вед!I73)</f>
        <v>310</v>
      </c>
    </row>
    <row r="75" spans="1:9" ht="24">
      <c r="A75" s="104"/>
      <c r="B75" s="101" t="s">
        <v>17</v>
      </c>
      <c r="C75" s="101" t="s">
        <v>20</v>
      </c>
      <c r="D75" s="97" t="s">
        <v>94</v>
      </c>
      <c r="E75" s="102"/>
      <c r="F75" s="96" t="s">
        <v>69</v>
      </c>
      <c r="G75" s="18">
        <f aca="true" t="shared" si="10" ref="G75:I76">SUM(G76)</f>
        <v>20</v>
      </c>
      <c r="H75" s="18">
        <f t="shared" si="10"/>
        <v>20</v>
      </c>
      <c r="I75" s="18">
        <f t="shared" si="10"/>
        <v>20</v>
      </c>
    </row>
    <row r="76" spans="1:9" ht="24">
      <c r="A76" s="104"/>
      <c r="B76" s="10" t="s">
        <v>17</v>
      </c>
      <c r="C76" s="10" t="s">
        <v>20</v>
      </c>
      <c r="D76" s="97" t="s">
        <v>94</v>
      </c>
      <c r="E76" s="82" t="s">
        <v>80</v>
      </c>
      <c r="F76" s="112" t="s">
        <v>81</v>
      </c>
      <c r="G76" s="18">
        <f t="shared" si="10"/>
        <v>20</v>
      </c>
      <c r="H76" s="18">
        <f t="shared" si="10"/>
        <v>20</v>
      </c>
      <c r="I76" s="18">
        <f t="shared" si="10"/>
        <v>20</v>
      </c>
    </row>
    <row r="77" spans="1:9" ht="25.5">
      <c r="A77" s="9"/>
      <c r="B77" s="10" t="s">
        <v>17</v>
      </c>
      <c r="C77" s="10" t="s">
        <v>20</v>
      </c>
      <c r="D77" s="97" t="s">
        <v>94</v>
      </c>
      <c r="E77" s="82" t="s">
        <v>35</v>
      </c>
      <c r="F77" s="74" t="s">
        <v>36</v>
      </c>
      <c r="G77" s="18">
        <f>SUM(Вед!G76)</f>
        <v>20</v>
      </c>
      <c r="H77" s="18">
        <f>SUM(Вед!H76)</f>
        <v>20</v>
      </c>
      <c r="I77" s="18">
        <f>SUM(Вед!I76)</f>
        <v>20</v>
      </c>
    </row>
    <row r="78" spans="1:9" ht="28.5" customHeight="1">
      <c r="A78" s="9"/>
      <c r="B78" s="10" t="s">
        <v>17</v>
      </c>
      <c r="C78" s="10" t="s">
        <v>20</v>
      </c>
      <c r="D78" s="10" t="s">
        <v>95</v>
      </c>
      <c r="E78" s="10"/>
      <c r="F78" s="17" t="s">
        <v>59</v>
      </c>
      <c r="G78" s="18">
        <f aca="true" t="shared" si="11" ref="G78:I79">SUM(G79)</f>
        <v>90</v>
      </c>
      <c r="H78" s="18">
        <f t="shared" si="11"/>
        <v>40</v>
      </c>
      <c r="I78" s="18">
        <f t="shared" si="11"/>
        <v>40</v>
      </c>
    </row>
    <row r="79" spans="1:9" ht="28.5" customHeight="1">
      <c r="A79" s="9"/>
      <c r="B79" s="10" t="s">
        <v>17</v>
      </c>
      <c r="C79" s="10" t="s">
        <v>20</v>
      </c>
      <c r="D79" s="10" t="s">
        <v>95</v>
      </c>
      <c r="E79" s="82" t="s">
        <v>80</v>
      </c>
      <c r="F79" s="112" t="s">
        <v>81</v>
      </c>
      <c r="G79" s="18">
        <f t="shared" si="11"/>
        <v>90</v>
      </c>
      <c r="H79" s="18">
        <f t="shared" si="11"/>
        <v>40</v>
      </c>
      <c r="I79" s="18">
        <f t="shared" si="11"/>
        <v>40</v>
      </c>
    </row>
    <row r="80" spans="1:9" ht="27" customHeight="1">
      <c r="A80" s="9"/>
      <c r="B80" s="10" t="s">
        <v>17</v>
      </c>
      <c r="C80" s="10" t="s">
        <v>20</v>
      </c>
      <c r="D80" s="10" t="s">
        <v>95</v>
      </c>
      <c r="E80" s="76" t="s">
        <v>35</v>
      </c>
      <c r="F80" s="23" t="s">
        <v>36</v>
      </c>
      <c r="G80" s="18">
        <f>SUM(Вед!G79)</f>
        <v>90</v>
      </c>
      <c r="H80" s="18">
        <f>SUM(Вед!H79)</f>
        <v>40</v>
      </c>
      <c r="I80" s="18">
        <f>SUM(Вед!I79)</f>
        <v>40</v>
      </c>
    </row>
    <row r="81" spans="1:9" ht="36" customHeight="1">
      <c r="A81" s="9"/>
      <c r="B81" s="10" t="s">
        <v>17</v>
      </c>
      <c r="C81" s="10" t="s">
        <v>20</v>
      </c>
      <c r="D81" s="120" t="s">
        <v>103</v>
      </c>
      <c r="E81" s="21"/>
      <c r="F81" s="74" t="s">
        <v>104</v>
      </c>
      <c r="G81" s="18">
        <f aca="true" t="shared" si="12" ref="G81:I82">SUM(G82)</f>
        <v>100</v>
      </c>
      <c r="H81" s="18">
        <f t="shared" si="12"/>
        <v>0</v>
      </c>
      <c r="I81" s="18">
        <f t="shared" si="12"/>
        <v>0</v>
      </c>
    </row>
    <row r="82" spans="1:9" ht="25.5" customHeight="1">
      <c r="A82" s="9"/>
      <c r="B82" s="10" t="s">
        <v>17</v>
      </c>
      <c r="C82" s="10" t="s">
        <v>20</v>
      </c>
      <c r="D82" s="120" t="s">
        <v>103</v>
      </c>
      <c r="E82" s="82" t="s">
        <v>80</v>
      </c>
      <c r="F82" s="112" t="s">
        <v>81</v>
      </c>
      <c r="G82" s="18">
        <f t="shared" si="12"/>
        <v>100</v>
      </c>
      <c r="H82" s="18">
        <f t="shared" si="12"/>
        <v>0</v>
      </c>
      <c r="I82" s="18">
        <f t="shared" si="12"/>
        <v>0</v>
      </c>
    </row>
    <row r="83" spans="1:9" ht="27" customHeight="1">
      <c r="A83" s="9"/>
      <c r="B83" s="10" t="s">
        <v>17</v>
      </c>
      <c r="C83" s="10" t="s">
        <v>20</v>
      </c>
      <c r="D83" s="120" t="s">
        <v>103</v>
      </c>
      <c r="E83" s="76" t="s">
        <v>35</v>
      </c>
      <c r="F83" s="74" t="s">
        <v>36</v>
      </c>
      <c r="G83" s="18">
        <f>SUM(Вед!G82)</f>
        <v>100</v>
      </c>
      <c r="H83" s="18">
        <f>SUM(Вед!H82)</f>
        <v>0</v>
      </c>
      <c r="I83" s="18">
        <f>SUM(Вед!I82)</f>
        <v>0</v>
      </c>
    </row>
    <row r="84" spans="1:9" ht="36">
      <c r="A84" s="44" t="s">
        <v>12</v>
      </c>
      <c r="B84" s="38" t="s">
        <v>28</v>
      </c>
      <c r="C84" s="38" t="s">
        <v>29</v>
      </c>
      <c r="D84" s="45"/>
      <c r="E84" s="45"/>
      <c r="F84" s="61" t="s">
        <v>30</v>
      </c>
      <c r="G84" s="62">
        <f aca="true" t="shared" si="13" ref="G84:I89">SUM(G85)</f>
        <v>22</v>
      </c>
      <c r="H84" s="62">
        <f t="shared" si="13"/>
        <v>22</v>
      </c>
      <c r="I84" s="62">
        <f t="shared" si="13"/>
        <v>22</v>
      </c>
    </row>
    <row r="85" spans="1:9" ht="60.75" customHeight="1">
      <c r="A85" s="9"/>
      <c r="B85" s="10" t="s">
        <v>28</v>
      </c>
      <c r="C85" s="10" t="s">
        <v>29</v>
      </c>
      <c r="D85" s="10" t="s">
        <v>74</v>
      </c>
      <c r="E85" s="31"/>
      <c r="F85" s="30" t="s">
        <v>113</v>
      </c>
      <c r="G85" s="18">
        <f t="shared" si="13"/>
        <v>22</v>
      </c>
      <c r="H85" s="18">
        <f t="shared" si="13"/>
        <v>22</v>
      </c>
      <c r="I85" s="18">
        <f t="shared" si="13"/>
        <v>22</v>
      </c>
    </row>
    <row r="86" spans="1:9" ht="24">
      <c r="A86" s="9"/>
      <c r="B86" s="10" t="s">
        <v>28</v>
      </c>
      <c r="C86" s="10" t="s">
        <v>29</v>
      </c>
      <c r="D86" s="10" t="s">
        <v>72</v>
      </c>
      <c r="E86" s="31"/>
      <c r="F86" s="124" t="s">
        <v>98</v>
      </c>
      <c r="G86" s="18">
        <f t="shared" si="13"/>
        <v>22</v>
      </c>
      <c r="H86" s="18">
        <f t="shared" si="13"/>
        <v>22</v>
      </c>
      <c r="I86" s="18">
        <f t="shared" si="13"/>
        <v>22</v>
      </c>
    </row>
    <row r="87" spans="1:9" ht="24">
      <c r="A87" s="34"/>
      <c r="B87" s="35" t="s">
        <v>28</v>
      </c>
      <c r="C87" s="35" t="s">
        <v>20</v>
      </c>
      <c r="D87" s="35"/>
      <c r="E87" s="35"/>
      <c r="F87" s="57" t="s">
        <v>60</v>
      </c>
      <c r="G87" s="18">
        <f t="shared" si="13"/>
        <v>22</v>
      </c>
      <c r="H87" s="18">
        <f t="shared" si="13"/>
        <v>22</v>
      </c>
      <c r="I87" s="18">
        <f t="shared" si="13"/>
        <v>22</v>
      </c>
    </row>
    <row r="88" spans="1:18" ht="24">
      <c r="A88" s="9"/>
      <c r="B88" s="10" t="s">
        <v>28</v>
      </c>
      <c r="C88" s="10" t="s">
        <v>20</v>
      </c>
      <c r="D88" s="10" t="s">
        <v>96</v>
      </c>
      <c r="E88" s="10"/>
      <c r="F88" s="55" t="s">
        <v>87</v>
      </c>
      <c r="G88" s="18">
        <f t="shared" si="13"/>
        <v>22</v>
      </c>
      <c r="H88" s="18">
        <f t="shared" si="13"/>
        <v>22</v>
      </c>
      <c r="I88" s="18">
        <f t="shared" si="13"/>
        <v>22</v>
      </c>
      <c r="J88" s="58"/>
      <c r="K88" s="58"/>
      <c r="L88" s="58"/>
      <c r="M88" s="58"/>
      <c r="N88" s="58"/>
      <c r="O88" s="58"/>
      <c r="P88" s="58"/>
      <c r="Q88" s="58"/>
      <c r="R88" s="58"/>
    </row>
    <row r="89" spans="1:18" ht="15.75" customHeight="1">
      <c r="A89" s="9"/>
      <c r="B89" s="55">
        <v>14</v>
      </c>
      <c r="C89" s="10" t="s">
        <v>20</v>
      </c>
      <c r="D89" s="10" t="s">
        <v>96</v>
      </c>
      <c r="E89" s="75" t="s">
        <v>83</v>
      </c>
      <c r="F89" s="110" t="s">
        <v>84</v>
      </c>
      <c r="G89" s="18">
        <f t="shared" si="13"/>
        <v>22</v>
      </c>
      <c r="H89" s="18">
        <f t="shared" si="13"/>
        <v>22</v>
      </c>
      <c r="I89" s="18">
        <f t="shared" si="13"/>
        <v>22</v>
      </c>
      <c r="J89" s="58"/>
      <c r="K89" s="58"/>
      <c r="L89" s="58"/>
      <c r="M89" s="58"/>
      <c r="N89" s="58"/>
      <c r="O89" s="58"/>
      <c r="P89" s="58"/>
      <c r="Q89" s="58"/>
      <c r="R89" s="58"/>
    </row>
    <row r="90" spans="1:9" ht="13.5" customHeight="1">
      <c r="A90" s="59"/>
      <c r="B90" s="55">
        <v>14</v>
      </c>
      <c r="C90" s="10" t="s">
        <v>20</v>
      </c>
      <c r="D90" s="10" t="s">
        <v>96</v>
      </c>
      <c r="E90" s="55">
        <v>540</v>
      </c>
      <c r="F90" s="55" t="s">
        <v>22</v>
      </c>
      <c r="G90" s="18">
        <f>SUM(Вед!G89)</f>
        <v>22</v>
      </c>
      <c r="H90" s="18">
        <f>SUM(Вед!H89)</f>
        <v>22</v>
      </c>
      <c r="I90" s="18">
        <f>SUM(Вед!I89)</f>
        <v>22</v>
      </c>
    </row>
    <row r="91" spans="1:9" ht="12.75">
      <c r="A91" s="60"/>
      <c r="B91" s="53"/>
      <c r="C91" s="53"/>
      <c r="D91" s="53"/>
      <c r="E91" s="53"/>
      <c r="F91" s="12" t="s">
        <v>23</v>
      </c>
      <c r="G91" s="18">
        <f>SUM(G84+G65+G48+G39+G10+G58)</f>
        <v>3352.1530000000002</v>
      </c>
      <c r="H91" s="18">
        <f>SUM(H84+H65+H48+H39+H10+H58)</f>
        <v>2744.7580000000003</v>
      </c>
      <c r="I91" s="18">
        <f>SUM(I84+I65+I48+I39+I10+I58)</f>
        <v>2737.641</v>
      </c>
    </row>
  </sheetData>
  <sheetProtection/>
  <mergeCells count="10">
    <mergeCell ref="F2:I2"/>
    <mergeCell ref="A3:I5"/>
    <mergeCell ref="F1:I1"/>
    <mergeCell ref="G7:I7"/>
    <mergeCell ref="E7:E8"/>
    <mergeCell ref="F7:F8"/>
    <mergeCell ref="A7:A8"/>
    <mergeCell ref="B7:B8"/>
    <mergeCell ref="C7:C8"/>
    <mergeCell ref="D7:D8"/>
  </mergeCells>
  <printOptions/>
  <pageMargins left="0.1968503937007874" right="0" top="0.1968503937007874" bottom="0.1968503937007874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P11" sqref="P11"/>
    </sheetView>
  </sheetViews>
  <sheetFormatPr defaultColWidth="8.140625" defaultRowHeight="12.75"/>
  <cols>
    <col min="1" max="1" width="3.7109375" style="2" customWidth="1"/>
    <col min="2" max="2" width="5.00390625" style="0" customWidth="1"/>
    <col min="3" max="3" width="4.8515625" style="0" customWidth="1"/>
    <col min="4" max="4" width="11.28125" style="0" customWidth="1"/>
    <col min="5" max="5" width="4.57421875" style="0" customWidth="1"/>
    <col min="6" max="6" width="45.421875" style="0" customWidth="1"/>
    <col min="7" max="7" width="9.421875" style="0" customWidth="1"/>
    <col min="8" max="8" width="8.7109375" style="0" customWidth="1"/>
    <col min="9" max="9" width="9.00390625" style="0" customWidth="1"/>
  </cols>
  <sheetData>
    <row r="1" spans="1:9" s="91" customFormat="1" ht="12.75">
      <c r="A1" s="4"/>
      <c r="B1" s="5"/>
      <c r="C1" s="5"/>
      <c r="D1" s="5"/>
      <c r="E1" s="5"/>
      <c r="F1" s="181" t="s">
        <v>118</v>
      </c>
      <c r="G1" s="181"/>
      <c r="H1" s="182"/>
      <c r="I1" s="182"/>
    </row>
    <row r="2" spans="1:9" s="91" customFormat="1" ht="63.75" customHeight="1">
      <c r="A2" s="4"/>
      <c r="B2" s="5"/>
      <c r="C2" s="5"/>
      <c r="D2" s="5"/>
      <c r="E2" s="5"/>
      <c r="F2" s="160" t="s">
        <v>122</v>
      </c>
      <c r="G2" s="161"/>
      <c r="H2" s="161"/>
      <c r="I2" s="161"/>
    </row>
    <row r="3" spans="1:9" s="1" customFormat="1" ht="62.25" customHeight="1">
      <c r="A3" s="180" t="s">
        <v>111</v>
      </c>
      <c r="B3" s="180"/>
      <c r="C3" s="180"/>
      <c r="D3" s="180"/>
      <c r="E3" s="180"/>
      <c r="F3" s="180"/>
      <c r="G3" s="180"/>
      <c r="H3" s="165"/>
      <c r="I3" s="165"/>
    </row>
    <row r="4" spans="1:7" ht="12.75">
      <c r="A4" s="4"/>
      <c r="B4" s="5"/>
      <c r="C4" s="5"/>
      <c r="D4" s="5"/>
      <c r="E4" s="5"/>
      <c r="F4" s="5"/>
      <c r="G4" s="5" t="s">
        <v>8</v>
      </c>
    </row>
    <row r="5" spans="1:9" ht="12.75">
      <c r="A5" s="176" t="s">
        <v>24</v>
      </c>
      <c r="B5" s="178" t="s">
        <v>0</v>
      </c>
      <c r="C5" s="178" t="s">
        <v>1</v>
      </c>
      <c r="D5" s="178" t="s">
        <v>3</v>
      </c>
      <c r="E5" s="176" t="s">
        <v>2</v>
      </c>
      <c r="F5" s="178" t="s">
        <v>27</v>
      </c>
      <c r="G5" s="171" t="s">
        <v>4</v>
      </c>
      <c r="H5" s="172"/>
      <c r="I5" s="172"/>
    </row>
    <row r="6" spans="1:9" ht="22.5" customHeight="1">
      <c r="A6" s="177"/>
      <c r="B6" s="179"/>
      <c r="C6" s="179"/>
      <c r="D6" s="179"/>
      <c r="E6" s="177"/>
      <c r="F6" s="179"/>
      <c r="G6" s="140">
        <v>2017</v>
      </c>
      <c r="H6" s="139">
        <v>2018</v>
      </c>
      <c r="I6" s="139">
        <v>2019</v>
      </c>
    </row>
    <row r="7" spans="1:9" ht="12.75">
      <c r="A7" s="6" t="s">
        <v>45</v>
      </c>
      <c r="B7" s="7">
        <v>2</v>
      </c>
      <c r="C7" s="7">
        <v>3</v>
      </c>
      <c r="D7" s="7">
        <v>4</v>
      </c>
      <c r="E7" s="6" t="s">
        <v>51</v>
      </c>
      <c r="F7" s="7">
        <v>6</v>
      </c>
      <c r="G7" s="39">
        <v>7</v>
      </c>
      <c r="H7" s="39">
        <v>8</v>
      </c>
      <c r="I7" s="39">
        <v>9</v>
      </c>
    </row>
    <row r="8" spans="1:9" ht="36">
      <c r="A8" s="8" t="s">
        <v>9</v>
      </c>
      <c r="B8" s="8"/>
      <c r="C8" s="8"/>
      <c r="D8" s="8"/>
      <c r="E8" s="8"/>
      <c r="F8" s="20" t="s">
        <v>13</v>
      </c>
      <c r="G8" s="13">
        <f>G9+G64+G47+G38+G83+G57</f>
        <v>3352.1530000000002</v>
      </c>
      <c r="H8" s="13">
        <f>H9+H64+H47+H38+H83+H57</f>
        <v>2744.7580000000003</v>
      </c>
      <c r="I8" s="13">
        <f>I9+I64+I47+I38+I83+I57</f>
        <v>2737.641</v>
      </c>
    </row>
    <row r="9" spans="1:9" s="3" customFormat="1" ht="12.75">
      <c r="A9" s="37" t="s">
        <v>9</v>
      </c>
      <c r="B9" s="38" t="s">
        <v>6</v>
      </c>
      <c r="C9" s="38" t="s">
        <v>29</v>
      </c>
      <c r="D9" s="38"/>
      <c r="E9" s="38"/>
      <c r="F9" s="54" t="s">
        <v>5</v>
      </c>
      <c r="G9" s="94">
        <f>SUM(G10+G22+G27)</f>
        <v>1773.65</v>
      </c>
      <c r="H9" s="94">
        <f>SUM(H10+H22+H27)</f>
        <v>1513.65</v>
      </c>
      <c r="I9" s="94">
        <f>SUM(I10+I22+I27)</f>
        <v>1513.65</v>
      </c>
    </row>
    <row r="10" spans="1:9" ht="48">
      <c r="A10" s="9" t="s">
        <v>9</v>
      </c>
      <c r="B10" s="10" t="s">
        <v>6</v>
      </c>
      <c r="C10" s="10" t="s">
        <v>7</v>
      </c>
      <c r="D10" s="10"/>
      <c r="E10" s="75"/>
      <c r="F10" s="11" t="s">
        <v>19</v>
      </c>
      <c r="G10" s="14">
        <f>SUM(G12)</f>
        <v>1552.5</v>
      </c>
      <c r="H10" s="14">
        <f>SUM(H12)</f>
        <v>1512.5</v>
      </c>
      <c r="I10" s="14">
        <f>SUM(I12)</f>
        <v>1512.5</v>
      </c>
    </row>
    <row r="11" spans="1:9" ht="61.5" customHeight="1">
      <c r="A11" s="9" t="s">
        <v>9</v>
      </c>
      <c r="B11" s="10" t="s">
        <v>6</v>
      </c>
      <c r="C11" s="10" t="s">
        <v>7</v>
      </c>
      <c r="D11" s="10" t="s">
        <v>74</v>
      </c>
      <c r="E11" s="75"/>
      <c r="F11" s="30" t="s">
        <v>113</v>
      </c>
      <c r="G11" s="14">
        <f aca="true" t="shared" si="0" ref="G11:I12">SUM(G12)</f>
        <v>1552.5</v>
      </c>
      <c r="H11" s="14">
        <f t="shared" si="0"/>
        <v>1512.5</v>
      </c>
      <c r="I11" s="14">
        <f t="shared" si="0"/>
        <v>1512.5</v>
      </c>
    </row>
    <row r="12" spans="1:9" ht="12.75">
      <c r="A12" s="9" t="s">
        <v>9</v>
      </c>
      <c r="B12" s="10" t="s">
        <v>6</v>
      </c>
      <c r="C12" s="10" t="s">
        <v>7</v>
      </c>
      <c r="D12" s="10" t="s">
        <v>85</v>
      </c>
      <c r="E12" s="76"/>
      <c r="F12" s="63" t="s">
        <v>52</v>
      </c>
      <c r="G12" s="14">
        <f t="shared" si="0"/>
        <v>1552.5</v>
      </c>
      <c r="H12" s="14">
        <f t="shared" si="0"/>
        <v>1512.5</v>
      </c>
      <c r="I12" s="14">
        <f t="shared" si="0"/>
        <v>1512.5</v>
      </c>
    </row>
    <row r="13" spans="1:9" ht="38.25">
      <c r="A13" s="9" t="s">
        <v>9</v>
      </c>
      <c r="B13" s="10" t="s">
        <v>6</v>
      </c>
      <c r="C13" s="10" t="s">
        <v>7</v>
      </c>
      <c r="D13" s="10" t="s">
        <v>86</v>
      </c>
      <c r="E13" s="76"/>
      <c r="F13" s="23" t="s">
        <v>53</v>
      </c>
      <c r="G13" s="14">
        <f>SUM(G14+G19)</f>
        <v>1552.5</v>
      </c>
      <c r="H13" s="14">
        <f>SUM(H14+H19)</f>
        <v>1512.5</v>
      </c>
      <c r="I13" s="14">
        <f>SUM(I14+I19)</f>
        <v>1512.5</v>
      </c>
    </row>
    <row r="14" spans="1:9" ht="24">
      <c r="A14" s="34" t="s">
        <v>9</v>
      </c>
      <c r="B14" s="35" t="s">
        <v>6</v>
      </c>
      <c r="C14" s="35" t="s">
        <v>7</v>
      </c>
      <c r="D14" s="35" t="s">
        <v>88</v>
      </c>
      <c r="E14" s="81"/>
      <c r="F14" s="33" t="s">
        <v>54</v>
      </c>
      <c r="G14" s="36">
        <f>SUM(G15+G17)</f>
        <v>999.5</v>
      </c>
      <c r="H14" s="36">
        <f>SUM(H15+H17)</f>
        <v>959.5</v>
      </c>
      <c r="I14" s="36">
        <f>SUM(I15+I17)</f>
        <v>959.5</v>
      </c>
    </row>
    <row r="15" spans="1:9" ht="60">
      <c r="A15" s="111">
        <v>601</v>
      </c>
      <c r="B15" s="113" t="s">
        <v>6</v>
      </c>
      <c r="C15" s="113" t="s">
        <v>7</v>
      </c>
      <c r="D15" s="35" t="s">
        <v>88</v>
      </c>
      <c r="E15" s="109">
        <v>100</v>
      </c>
      <c r="F15" s="110" t="s">
        <v>79</v>
      </c>
      <c r="G15" s="36">
        <f>SUM(G16)</f>
        <v>538.6</v>
      </c>
      <c r="H15" s="36">
        <f>SUM(H16)</f>
        <v>538.6</v>
      </c>
      <c r="I15" s="36">
        <f>SUM(I16)</f>
        <v>538.6</v>
      </c>
    </row>
    <row r="16" spans="1:9" ht="24">
      <c r="A16" s="9" t="s">
        <v>9</v>
      </c>
      <c r="B16" s="10" t="s">
        <v>6</v>
      </c>
      <c r="C16" s="10" t="s">
        <v>7</v>
      </c>
      <c r="D16" s="35" t="s">
        <v>88</v>
      </c>
      <c r="E16" s="82" t="s">
        <v>33</v>
      </c>
      <c r="F16" s="83" t="s">
        <v>34</v>
      </c>
      <c r="G16" s="84">
        <v>538.6</v>
      </c>
      <c r="H16" s="84">
        <v>538.6</v>
      </c>
      <c r="I16" s="84">
        <v>538.6</v>
      </c>
    </row>
    <row r="17" spans="1:9" ht="24">
      <c r="A17" s="111">
        <v>701</v>
      </c>
      <c r="B17" s="113" t="s">
        <v>6</v>
      </c>
      <c r="C17" s="113" t="s">
        <v>7</v>
      </c>
      <c r="D17" s="35" t="s">
        <v>88</v>
      </c>
      <c r="E17" s="82" t="s">
        <v>80</v>
      </c>
      <c r="F17" s="112" t="s">
        <v>81</v>
      </c>
      <c r="G17" s="84">
        <f>SUM(G18)</f>
        <v>460.9</v>
      </c>
      <c r="H17" s="84">
        <f>SUM(H18)</f>
        <v>420.9</v>
      </c>
      <c r="I17" s="84">
        <f>SUM(I18)</f>
        <v>420.9</v>
      </c>
    </row>
    <row r="18" spans="1:10" ht="25.5">
      <c r="A18" s="9" t="s">
        <v>9</v>
      </c>
      <c r="B18" s="10" t="s">
        <v>6</v>
      </c>
      <c r="C18" s="10" t="s">
        <v>7</v>
      </c>
      <c r="D18" s="35" t="s">
        <v>88</v>
      </c>
      <c r="E18" s="82" t="s">
        <v>35</v>
      </c>
      <c r="F18" s="74" t="s">
        <v>36</v>
      </c>
      <c r="G18" s="84">
        <v>460.9</v>
      </c>
      <c r="H18" s="84">
        <v>420.9</v>
      </c>
      <c r="I18" s="84">
        <v>420.9</v>
      </c>
      <c r="J18">
        <v>40</v>
      </c>
    </row>
    <row r="19" spans="1:9" ht="24">
      <c r="A19" s="34" t="s">
        <v>9</v>
      </c>
      <c r="B19" s="35" t="s">
        <v>6</v>
      </c>
      <c r="C19" s="35" t="s">
        <v>7</v>
      </c>
      <c r="D19" s="35" t="s">
        <v>89</v>
      </c>
      <c r="E19" s="81"/>
      <c r="F19" s="33" t="s">
        <v>55</v>
      </c>
      <c r="G19" s="36">
        <f>G20</f>
        <v>553</v>
      </c>
      <c r="H19" s="36">
        <f>H20</f>
        <v>553</v>
      </c>
      <c r="I19" s="36">
        <f>I20</f>
        <v>553</v>
      </c>
    </row>
    <row r="20" spans="1:9" ht="60">
      <c r="A20" s="111">
        <v>701</v>
      </c>
      <c r="B20" s="113" t="s">
        <v>6</v>
      </c>
      <c r="C20" s="113" t="s">
        <v>7</v>
      </c>
      <c r="D20" s="35" t="s">
        <v>89</v>
      </c>
      <c r="E20" s="109">
        <v>100</v>
      </c>
      <c r="F20" s="110" t="s">
        <v>79</v>
      </c>
      <c r="G20" s="36">
        <f>SUM(G21)</f>
        <v>553</v>
      </c>
      <c r="H20" s="36">
        <f>SUM(H21)</f>
        <v>553</v>
      </c>
      <c r="I20" s="36">
        <f>SUM(I21)</f>
        <v>553</v>
      </c>
    </row>
    <row r="21" spans="1:9" s="3" customFormat="1" ht="24">
      <c r="A21" s="9" t="s">
        <v>9</v>
      </c>
      <c r="B21" s="10" t="s">
        <v>6</v>
      </c>
      <c r="C21" s="10" t="s">
        <v>7</v>
      </c>
      <c r="D21" s="35" t="s">
        <v>89</v>
      </c>
      <c r="E21" s="82" t="s">
        <v>33</v>
      </c>
      <c r="F21" s="83" t="s">
        <v>34</v>
      </c>
      <c r="G21" s="84">
        <v>553</v>
      </c>
      <c r="H21" s="84">
        <v>553</v>
      </c>
      <c r="I21" s="84">
        <v>553</v>
      </c>
    </row>
    <row r="22" spans="1:9" s="3" customFormat="1" ht="12.75">
      <c r="A22" s="9" t="s">
        <v>9</v>
      </c>
      <c r="B22" s="10" t="s">
        <v>6</v>
      </c>
      <c r="C22" s="10" t="s">
        <v>31</v>
      </c>
      <c r="D22" s="10"/>
      <c r="E22" s="82"/>
      <c r="F22" s="85" t="s">
        <v>25</v>
      </c>
      <c r="G22" s="84">
        <f>SUM(G23)</f>
        <v>1</v>
      </c>
      <c r="H22" s="84">
        <f aca="true" t="shared" si="1" ref="H22:I25">SUM(H23)</f>
        <v>1</v>
      </c>
      <c r="I22" s="84">
        <f t="shared" si="1"/>
        <v>1</v>
      </c>
    </row>
    <row r="23" spans="1:9" s="3" customFormat="1" ht="24">
      <c r="A23" s="9" t="s">
        <v>9</v>
      </c>
      <c r="B23" s="10" t="s">
        <v>6</v>
      </c>
      <c r="C23" s="10" t="s">
        <v>31</v>
      </c>
      <c r="D23" s="10" t="s">
        <v>78</v>
      </c>
      <c r="E23" s="82"/>
      <c r="F23" s="83" t="s">
        <v>56</v>
      </c>
      <c r="G23" s="84">
        <f>SUM(G24)</f>
        <v>1</v>
      </c>
      <c r="H23" s="84">
        <f t="shared" si="1"/>
        <v>1</v>
      </c>
      <c r="I23" s="84">
        <f t="shared" si="1"/>
        <v>1</v>
      </c>
    </row>
    <row r="24" spans="1:9" s="3" customFormat="1" ht="12.75">
      <c r="A24" s="9" t="s">
        <v>9</v>
      </c>
      <c r="B24" s="10" t="s">
        <v>6</v>
      </c>
      <c r="C24" s="10" t="s">
        <v>31</v>
      </c>
      <c r="D24" s="10" t="s">
        <v>90</v>
      </c>
      <c r="E24" s="82"/>
      <c r="F24" s="83" t="s">
        <v>26</v>
      </c>
      <c r="G24" s="84">
        <f>SUM(G25)</f>
        <v>1</v>
      </c>
      <c r="H24" s="84">
        <f t="shared" si="1"/>
        <v>1</v>
      </c>
      <c r="I24" s="84">
        <f t="shared" si="1"/>
        <v>1</v>
      </c>
    </row>
    <row r="25" spans="1:9" s="3" customFormat="1" ht="12.75">
      <c r="A25" s="114">
        <v>701</v>
      </c>
      <c r="B25" s="115" t="s">
        <v>6</v>
      </c>
      <c r="C25" s="115" t="s">
        <v>31</v>
      </c>
      <c r="D25" s="10" t="s">
        <v>90</v>
      </c>
      <c r="E25" s="116">
        <v>800</v>
      </c>
      <c r="F25" s="112" t="s">
        <v>82</v>
      </c>
      <c r="G25" s="84">
        <f>SUM(G26)</f>
        <v>1</v>
      </c>
      <c r="H25" s="84">
        <f t="shared" si="1"/>
        <v>1</v>
      </c>
      <c r="I25" s="84">
        <f t="shared" si="1"/>
        <v>1</v>
      </c>
    </row>
    <row r="26" spans="1:9" s="3" customFormat="1" ht="22.5" customHeight="1">
      <c r="A26" s="9" t="s">
        <v>9</v>
      </c>
      <c r="B26" s="10" t="s">
        <v>6</v>
      </c>
      <c r="C26" s="10" t="s">
        <v>31</v>
      </c>
      <c r="D26" s="10" t="s">
        <v>90</v>
      </c>
      <c r="E26" s="86">
        <v>870</v>
      </c>
      <c r="F26" s="83" t="s">
        <v>32</v>
      </c>
      <c r="G26" s="15">
        <v>1</v>
      </c>
      <c r="H26" s="15">
        <v>1</v>
      </c>
      <c r="I26" s="15">
        <v>1</v>
      </c>
    </row>
    <row r="27" spans="1:9" s="3" customFormat="1" ht="26.25" customHeight="1">
      <c r="A27" s="9" t="s">
        <v>9</v>
      </c>
      <c r="B27" s="10" t="s">
        <v>6</v>
      </c>
      <c r="C27" s="10" t="s">
        <v>48</v>
      </c>
      <c r="D27" s="10" t="s">
        <v>72</v>
      </c>
      <c r="E27" s="75"/>
      <c r="F27" s="30" t="s">
        <v>98</v>
      </c>
      <c r="G27" s="14">
        <f>SUM(G28)</f>
        <v>220.15</v>
      </c>
      <c r="H27" s="14">
        <f>SUM(H28)</f>
        <v>0.15</v>
      </c>
      <c r="I27" s="14">
        <f>SUM(I28)</f>
        <v>0.15</v>
      </c>
    </row>
    <row r="28" spans="1:9" s="3" customFormat="1" ht="15.75" customHeight="1">
      <c r="A28" s="9" t="s">
        <v>9</v>
      </c>
      <c r="B28" s="10" t="s">
        <v>6</v>
      </c>
      <c r="C28" s="10" t="s">
        <v>48</v>
      </c>
      <c r="D28" s="10"/>
      <c r="E28" s="10"/>
      <c r="F28" s="100" t="s">
        <v>49</v>
      </c>
      <c r="G28" s="14">
        <f>SUM(G29+G35+G32)</f>
        <v>220.15</v>
      </c>
      <c r="H28" s="14">
        <f>SUM(H29+H35+H32)</f>
        <v>0.15</v>
      </c>
      <c r="I28" s="14">
        <f>SUM(I29+I35+I32)</f>
        <v>0.15</v>
      </c>
    </row>
    <row r="29" spans="1:9" s="3" customFormat="1" ht="75.75" customHeight="1">
      <c r="A29" s="9" t="s">
        <v>9</v>
      </c>
      <c r="B29" s="10" t="s">
        <v>6</v>
      </c>
      <c r="C29" s="10" t="s">
        <v>48</v>
      </c>
      <c r="D29" s="10" t="s">
        <v>73</v>
      </c>
      <c r="E29" s="75"/>
      <c r="F29" s="11" t="s">
        <v>64</v>
      </c>
      <c r="G29" s="14">
        <f aca="true" t="shared" si="2" ref="G29:I30">SUM(G30)</f>
        <v>0.15</v>
      </c>
      <c r="H29" s="14">
        <f t="shared" si="2"/>
        <v>0.15</v>
      </c>
      <c r="I29" s="14">
        <f t="shared" si="2"/>
        <v>0.15</v>
      </c>
    </row>
    <row r="30" spans="1:9" s="3" customFormat="1" ht="28.5" customHeight="1">
      <c r="A30" s="9" t="s">
        <v>9</v>
      </c>
      <c r="B30" s="10" t="s">
        <v>6</v>
      </c>
      <c r="C30" s="10" t="s">
        <v>48</v>
      </c>
      <c r="D30" s="10" t="s">
        <v>73</v>
      </c>
      <c r="E30" s="82" t="s">
        <v>80</v>
      </c>
      <c r="F30" s="112" t="s">
        <v>81</v>
      </c>
      <c r="G30" s="14">
        <f t="shared" si="2"/>
        <v>0.15</v>
      </c>
      <c r="H30" s="14">
        <f t="shared" si="2"/>
        <v>0.15</v>
      </c>
      <c r="I30" s="14">
        <f t="shared" si="2"/>
        <v>0.15</v>
      </c>
    </row>
    <row r="31" spans="1:9" s="3" customFormat="1" ht="25.5" customHeight="1">
      <c r="A31" s="9" t="s">
        <v>9</v>
      </c>
      <c r="B31" s="10" t="s">
        <v>6</v>
      </c>
      <c r="C31" s="10" t="s">
        <v>48</v>
      </c>
      <c r="D31" s="10" t="s">
        <v>73</v>
      </c>
      <c r="E31" s="142" t="s">
        <v>35</v>
      </c>
      <c r="F31" s="143" t="s">
        <v>36</v>
      </c>
      <c r="G31" s="144">
        <v>0.15</v>
      </c>
      <c r="H31" s="14">
        <v>0.15</v>
      </c>
      <c r="I31" s="14">
        <v>0.15</v>
      </c>
    </row>
    <row r="32" spans="1:9" s="3" customFormat="1" ht="25.5" customHeight="1">
      <c r="A32" s="146" t="s">
        <v>9</v>
      </c>
      <c r="B32" s="147" t="s">
        <v>6</v>
      </c>
      <c r="C32" s="147" t="s">
        <v>48</v>
      </c>
      <c r="D32" s="148" t="s">
        <v>114</v>
      </c>
      <c r="E32" s="148"/>
      <c r="F32" s="149" t="s">
        <v>115</v>
      </c>
      <c r="G32" s="150">
        <f aca="true" t="shared" si="3" ref="G32:I33">SUM(G33)</f>
        <v>20</v>
      </c>
      <c r="H32" s="150">
        <f t="shared" si="3"/>
        <v>0</v>
      </c>
      <c r="I32" s="150">
        <f t="shared" si="3"/>
        <v>0</v>
      </c>
    </row>
    <row r="33" spans="1:9" s="3" customFormat="1" ht="25.5" customHeight="1">
      <c r="A33" s="146" t="s">
        <v>9</v>
      </c>
      <c r="B33" s="147" t="s">
        <v>6</v>
      </c>
      <c r="C33" s="147" t="s">
        <v>48</v>
      </c>
      <c r="D33" s="148" t="s">
        <v>114</v>
      </c>
      <c r="E33" s="151" t="s">
        <v>80</v>
      </c>
      <c r="F33" s="152" t="s">
        <v>81</v>
      </c>
      <c r="G33" s="150">
        <f t="shared" si="3"/>
        <v>20</v>
      </c>
      <c r="H33" s="150">
        <f t="shared" si="3"/>
        <v>0</v>
      </c>
      <c r="I33" s="150">
        <f t="shared" si="3"/>
        <v>0</v>
      </c>
    </row>
    <row r="34" spans="1:10" s="3" customFormat="1" ht="25.5" customHeight="1">
      <c r="A34" s="146" t="s">
        <v>9</v>
      </c>
      <c r="B34" s="147" t="s">
        <v>6</v>
      </c>
      <c r="C34" s="147" t="s">
        <v>48</v>
      </c>
      <c r="D34" s="148" t="s">
        <v>114</v>
      </c>
      <c r="E34" s="153" t="s">
        <v>35</v>
      </c>
      <c r="F34" s="154" t="s">
        <v>36</v>
      </c>
      <c r="G34" s="155">
        <v>20</v>
      </c>
      <c r="H34" s="150"/>
      <c r="I34" s="150"/>
      <c r="J34" s="145">
        <v>20</v>
      </c>
    </row>
    <row r="35" spans="1:9" ht="38.25" customHeight="1">
      <c r="A35" s="9" t="s">
        <v>9</v>
      </c>
      <c r="B35" s="10" t="s">
        <v>6</v>
      </c>
      <c r="C35" s="10" t="s">
        <v>48</v>
      </c>
      <c r="D35" s="99" t="s">
        <v>105</v>
      </c>
      <c r="E35" s="82"/>
      <c r="F35" s="74" t="s">
        <v>106</v>
      </c>
      <c r="G35" s="14">
        <f aca="true" t="shared" si="4" ref="G35:I36">SUM(G36)</f>
        <v>200</v>
      </c>
      <c r="H35" s="14">
        <f t="shared" si="4"/>
        <v>0</v>
      </c>
      <c r="I35" s="14">
        <f t="shared" si="4"/>
        <v>0</v>
      </c>
    </row>
    <row r="36" spans="1:9" ht="24">
      <c r="A36" s="9" t="s">
        <v>9</v>
      </c>
      <c r="B36" s="10" t="s">
        <v>6</v>
      </c>
      <c r="C36" s="10" t="s">
        <v>48</v>
      </c>
      <c r="D36" s="99" t="s">
        <v>105</v>
      </c>
      <c r="E36" s="82" t="s">
        <v>80</v>
      </c>
      <c r="F36" s="112" t="s">
        <v>81</v>
      </c>
      <c r="G36" s="14">
        <f t="shared" si="4"/>
        <v>200</v>
      </c>
      <c r="H36" s="14">
        <f t="shared" si="4"/>
        <v>0</v>
      </c>
      <c r="I36" s="14">
        <f t="shared" si="4"/>
        <v>0</v>
      </c>
    </row>
    <row r="37" spans="1:9" ht="25.5">
      <c r="A37" s="156" t="s">
        <v>9</v>
      </c>
      <c r="B37" s="157" t="s">
        <v>6</v>
      </c>
      <c r="C37" s="157" t="s">
        <v>48</v>
      </c>
      <c r="D37" s="158" t="s">
        <v>105</v>
      </c>
      <c r="E37" s="142" t="s">
        <v>35</v>
      </c>
      <c r="F37" s="143" t="s">
        <v>36</v>
      </c>
      <c r="G37" s="144">
        <v>200</v>
      </c>
      <c r="H37" s="14">
        <v>0</v>
      </c>
      <c r="I37" s="14">
        <v>0</v>
      </c>
    </row>
    <row r="38" spans="1:9" s="3" customFormat="1" ht="12.75">
      <c r="A38" s="44" t="s">
        <v>9</v>
      </c>
      <c r="B38" s="38" t="s">
        <v>14</v>
      </c>
      <c r="C38" s="38" t="s">
        <v>29</v>
      </c>
      <c r="D38" s="38"/>
      <c r="E38" s="77"/>
      <c r="F38" s="49" t="s">
        <v>15</v>
      </c>
      <c r="G38" s="105">
        <f>SUM(G39)</f>
        <v>69.6</v>
      </c>
      <c r="H38" s="105">
        <f aca="true" t="shared" si="5" ref="H38:I41">SUM(H39)</f>
        <v>69.6</v>
      </c>
      <c r="I38" s="105">
        <f t="shared" si="5"/>
        <v>69.6</v>
      </c>
    </row>
    <row r="39" spans="1:9" s="3" customFormat="1" ht="62.25" customHeight="1">
      <c r="A39" s="9" t="s">
        <v>9</v>
      </c>
      <c r="B39" s="10" t="s">
        <v>14</v>
      </c>
      <c r="C39" s="10" t="s">
        <v>29</v>
      </c>
      <c r="D39" s="10" t="s">
        <v>74</v>
      </c>
      <c r="E39" s="75"/>
      <c r="F39" s="30" t="s">
        <v>113</v>
      </c>
      <c r="G39" s="84">
        <f>SUM(G40)</f>
        <v>69.6</v>
      </c>
      <c r="H39" s="84">
        <f t="shared" si="5"/>
        <v>69.6</v>
      </c>
      <c r="I39" s="84">
        <f t="shared" si="5"/>
        <v>69.6</v>
      </c>
    </row>
    <row r="40" spans="1:9" s="3" customFormat="1" ht="24">
      <c r="A40" s="9" t="s">
        <v>9</v>
      </c>
      <c r="B40" s="10" t="s">
        <v>14</v>
      </c>
      <c r="C40" s="10" t="s">
        <v>29</v>
      </c>
      <c r="D40" s="10" t="s">
        <v>72</v>
      </c>
      <c r="E40" s="75"/>
      <c r="F40" s="30" t="s">
        <v>98</v>
      </c>
      <c r="G40" s="84">
        <f>SUM(G41)</f>
        <v>69.6</v>
      </c>
      <c r="H40" s="84">
        <f t="shared" si="5"/>
        <v>69.6</v>
      </c>
      <c r="I40" s="84">
        <f t="shared" si="5"/>
        <v>69.6</v>
      </c>
    </row>
    <row r="41" spans="1:9" s="3" customFormat="1" ht="12.75">
      <c r="A41" s="34" t="s">
        <v>9</v>
      </c>
      <c r="B41" s="35" t="s">
        <v>14</v>
      </c>
      <c r="C41" s="35" t="s">
        <v>20</v>
      </c>
      <c r="D41" s="35"/>
      <c r="E41" s="81"/>
      <c r="F41" s="40" t="s">
        <v>16</v>
      </c>
      <c r="G41" s="87">
        <f>SUM(G42)</f>
        <v>69.6</v>
      </c>
      <c r="H41" s="87">
        <f t="shared" si="5"/>
        <v>69.6</v>
      </c>
      <c r="I41" s="87">
        <f t="shared" si="5"/>
        <v>69.6</v>
      </c>
    </row>
    <row r="42" spans="1:9" s="3" customFormat="1" ht="36">
      <c r="A42" s="9" t="s">
        <v>9</v>
      </c>
      <c r="B42" s="10" t="s">
        <v>14</v>
      </c>
      <c r="C42" s="10" t="s">
        <v>20</v>
      </c>
      <c r="D42" s="10" t="s">
        <v>75</v>
      </c>
      <c r="E42" s="75"/>
      <c r="F42" s="11" t="s">
        <v>102</v>
      </c>
      <c r="G42" s="15">
        <f>SUM(G43+G45)</f>
        <v>69.6</v>
      </c>
      <c r="H42" s="15">
        <f>SUM(H43+H45)</f>
        <v>69.6</v>
      </c>
      <c r="I42" s="15">
        <f>SUM(I43+I45)</f>
        <v>69.6</v>
      </c>
    </row>
    <row r="43" spans="1:9" s="3" customFormat="1" ht="60">
      <c r="A43" s="9" t="s">
        <v>9</v>
      </c>
      <c r="B43" s="10" t="s">
        <v>14</v>
      </c>
      <c r="C43" s="10" t="s">
        <v>20</v>
      </c>
      <c r="D43" s="10" t="s">
        <v>75</v>
      </c>
      <c r="E43" s="109">
        <v>100</v>
      </c>
      <c r="F43" s="110" t="s">
        <v>79</v>
      </c>
      <c r="G43" s="15">
        <f>SUM(G44)</f>
        <v>63.034</v>
      </c>
      <c r="H43" s="15">
        <f>SUM(H44)</f>
        <v>63.034</v>
      </c>
      <c r="I43" s="15">
        <f>SUM(I44)</f>
        <v>63.034</v>
      </c>
    </row>
    <row r="44" spans="1:9" s="3" customFormat="1" ht="24">
      <c r="A44" s="9" t="s">
        <v>9</v>
      </c>
      <c r="B44" s="10" t="s">
        <v>14</v>
      </c>
      <c r="C44" s="10" t="s">
        <v>20</v>
      </c>
      <c r="D44" s="10" t="s">
        <v>75</v>
      </c>
      <c r="E44" s="82" t="s">
        <v>33</v>
      </c>
      <c r="F44" s="83" t="s">
        <v>34</v>
      </c>
      <c r="G44" s="15">
        <v>63.034</v>
      </c>
      <c r="H44" s="15">
        <v>63.034</v>
      </c>
      <c r="I44" s="15">
        <v>63.034</v>
      </c>
    </row>
    <row r="45" spans="1:9" s="3" customFormat="1" ht="24">
      <c r="A45" s="9" t="s">
        <v>9</v>
      </c>
      <c r="B45" s="10" t="s">
        <v>14</v>
      </c>
      <c r="C45" s="10" t="s">
        <v>20</v>
      </c>
      <c r="D45" s="10" t="s">
        <v>75</v>
      </c>
      <c r="E45" s="82" t="s">
        <v>80</v>
      </c>
      <c r="F45" s="112" t="s">
        <v>81</v>
      </c>
      <c r="G45" s="15">
        <f>SUM(G46)</f>
        <v>6.566</v>
      </c>
      <c r="H45" s="15">
        <f>SUM(H46)</f>
        <v>6.566</v>
      </c>
      <c r="I45" s="15">
        <f>SUM(I46)</f>
        <v>6.566</v>
      </c>
    </row>
    <row r="46" spans="1:9" ht="25.5">
      <c r="A46" s="9" t="s">
        <v>9</v>
      </c>
      <c r="B46" s="10" t="s">
        <v>14</v>
      </c>
      <c r="C46" s="10" t="s">
        <v>20</v>
      </c>
      <c r="D46" s="10" t="s">
        <v>75</v>
      </c>
      <c r="E46" s="82" t="s">
        <v>35</v>
      </c>
      <c r="F46" s="74" t="s">
        <v>36</v>
      </c>
      <c r="G46" s="15">
        <v>6.566</v>
      </c>
      <c r="H46" s="15">
        <v>6.566</v>
      </c>
      <c r="I46" s="15">
        <v>6.566</v>
      </c>
    </row>
    <row r="47" spans="1:9" ht="24">
      <c r="A47" s="44" t="s">
        <v>9</v>
      </c>
      <c r="B47" s="38" t="s">
        <v>20</v>
      </c>
      <c r="C47" s="38" t="s">
        <v>29</v>
      </c>
      <c r="D47" s="45"/>
      <c r="E47" s="78"/>
      <c r="F47" s="47" t="s">
        <v>37</v>
      </c>
      <c r="G47" s="106">
        <f>SUM(G48)</f>
        <v>132.4</v>
      </c>
      <c r="H47" s="106">
        <f aca="true" t="shared" si="6" ref="H47:I49">SUM(H48)</f>
        <v>102.4</v>
      </c>
      <c r="I47" s="106">
        <f t="shared" si="6"/>
        <v>102.4</v>
      </c>
    </row>
    <row r="48" spans="1:9" ht="64.5" customHeight="1">
      <c r="A48" s="9" t="s">
        <v>9</v>
      </c>
      <c r="B48" s="10" t="s">
        <v>20</v>
      </c>
      <c r="C48" s="10" t="s">
        <v>29</v>
      </c>
      <c r="D48" s="10" t="s">
        <v>74</v>
      </c>
      <c r="E48" s="88"/>
      <c r="F48" s="30" t="s">
        <v>113</v>
      </c>
      <c r="G48" s="15">
        <f>SUM(G49)</f>
        <v>132.4</v>
      </c>
      <c r="H48" s="15">
        <f t="shared" si="6"/>
        <v>102.4</v>
      </c>
      <c r="I48" s="15">
        <f t="shared" si="6"/>
        <v>102.4</v>
      </c>
    </row>
    <row r="49" spans="1:9" ht="36">
      <c r="A49" s="9" t="s">
        <v>9</v>
      </c>
      <c r="B49" s="10" t="s">
        <v>20</v>
      </c>
      <c r="C49" s="10" t="s">
        <v>29</v>
      </c>
      <c r="D49" s="10" t="s">
        <v>76</v>
      </c>
      <c r="E49" s="88"/>
      <c r="F49" s="107" t="s">
        <v>99</v>
      </c>
      <c r="G49" s="15">
        <f>SUM(G50)</f>
        <v>132.4</v>
      </c>
      <c r="H49" s="15">
        <f t="shared" si="6"/>
        <v>102.4</v>
      </c>
      <c r="I49" s="15">
        <f t="shared" si="6"/>
        <v>102.4</v>
      </c>
    </row>
    <row r="50" spans="1:9" s="3" customFormat="1" ht="12.75">
      <c r="A50" s="34" t="s">
        <v>9</v>
      </c>
      <c r="B50" s="35" t="s">
        <v>20</v>
      </c>
      <c r="C50" s="35" t="s">
        <v>38</v>
      </c>
      <c r="D50" s="35"/>
      <c r="E50" s="89"/>
      <c r="F50" s="85" t="s">
        <v>39</v>
      </c>
      <c r="G50" s="36">
        <f>SUM(G54+G51)</f>
        <v>132.4</v>
      </c>
      <c r="H50" s="36">
        <f>SUM(H54+H51)</f>
        <v>102.4</v>
      </c>
      <c r="I50" s="36">
        <f>SUM(I54+I51)</f>
        <v>102.4</v>
      </c>
    </row>
    <row r="51" spans="1:9" s="3" customFormat="1" ht="24.75" customHeight="1">
      <c r="A51" s="34" t="s">
        <v>9</v>
      </c>
      <c r="B51" s="35" t="s">
        <v>20</v>
      </c>
      <c r="C51" s="98" t="s">
        <v>38</v>
      </c>
      <c r="D51" s="99" t="s">
        <v>91</v>
      </c>
      <c r="E51" s="56"/>
      <c r="F51" s="55" t="s">
        <v>70</v>
      </c>
      <c r="G51" s="15">
        <f aca="true" t="shared" si="7" ref="G51:I52">SUM(G52)</f>
        <v>70</v>
      </c>
      <c r="H51" s="15">
        <f t="shared" si="7"/>
        <v>40</v>
      </c>
      <c r="I51" s="15">
        <f t="shared" si="7"/>
        <v>40</v>
      </c>
    </row>
    <row r="52" spans="1:9" s="3" customFormat="1" ht="24.75" customHeight="1">
      <c r="A52" s="34" t="s">
        <v>9</v>
      </c>
      <c r="B52" s="35" t="s">
        <v>20</v>
      </c>
      <c r="C52" s="98" t="s">
        <v>38</v>
      </c>
      <c r="D52" s="99" t="s">
        <v>91</v>
      </c>
      <c r="E52" s="82" t="s">
        <v>80</v>
      </c>
      <c r="F52" s="112" t="s">
        <v>81</v>
      </c>
      <c r="G52" s="15">
        <f t="shared" si="7"/>
        <v>70</v>
      </c>
      <c r="H52" s="15">
        <f t="shared" si="7"/>
        <v>40</v>
      </c>
      <c r="I52" s="15">
        <f t="shared" si="7"/>
        <v>40</v>
      </c>
    </row>
    <row r="53" spans="1:10" s="3" customFormat="1" ht="25.5">
      <c r="A53" s="34" t="s">
        <v>9</v>
      </c>
      <c r="B53" s="35" t="s">
        <v>20</v>
      </c>
      <c r="C53" s="98" t="s">
        <v>38</v>
      </c>
      <c r="D53" s="99" t="s">
        <v>91</v>
      </c>
      <c r="E53" s="82" t="s">
        <v>35</v>
      </c>
      <c r="F53" s="74" t="s">
        <v>36</v>
      </c>
      <c r="G53" s="15">
        <v>70</v>
      </c>
      <c r="H53" s="15">
        <v>40</v>
      </c>
      <c r="I53" s="15">
        <v>40</v>
      </c>
      <c r="J53" s="159">
        <v>30</v>
      </c>
    </row>
    <row r="54" spans="1:9" s="3" customFormat="1" ht="24">
      <c r="A54" s="9" t="s">
        <v>9</v>
      </c>
      <c r="B54" s="10" t="s">
        <v>20</v>
      </c>
      <c r="C54" s="10" t="s">
        <v>38</v>
      </c>
      <c r="D54" s="99" t="s">
        <v>97</v>
      </c>
      <c r="E54" s="88"/>
      <c r="F54" s="83" t="s">
        <v>57</v>
      </c>
      <c r="G54" s="15">
        <f aca="true" t="shared" si="8" ref="G54:I55">SUM(G55)</f>
        <v>62.4</v>
      </c>
      <c r="H54" s="15">
        <f t="shared" si="8"/>
        <v>62.4</v>
      </c>
      <c r="I54" s="15">
        <f t="shared" si="8"/>
        <v>62.4</v>
      </c>
    </row>
    <row r="55" spans="1:9" s="3" customFormat="1" ht="24">
      <c r="A55" s="9" t="s">
        <v>9</v>
      </c>
      <c r="B55" s="10" t="s">
        <v>20</v>
      </c>
      <c r="C55" s="10" t="s">
        <v>38</v>
      </c>
      <c r="D55" s="99" t="s">
        <v>97</v>
      </c>
      <c r="E55" s="82" t="s">
        <v>80</v>
      </c>
      <c r="F55" s="112" t="s">
        <v>81</v>
      </c>
      <c r="G55" s="15">
        <f t="shared" si="8"/>
        <v>62.4</v>
      </c>
      <c r="H55" s="15">
        <f t="shared" si="8"/>
        <v>62.4</v>
      </c>
      <c r="I55" s="15">
        <f t="shared" si="8"/>
        <v>62.4</v>
      </c>
    </row>
    <row r="56" spans="1:9" s="3" customFormat="1" ht="25.5">
      <c r="A56" s="9" t="s">
        <v>9</v>
      </c>
      <c r="B56" s="10" t="s">
        <v>20</v>
      </c>
      <c r="C56" s="10" t="s">
        <v>38</v>
      </c>
      <c r="D56" s="99" t="s">
        <v>97</v>
      </c>
      <c r="E56" s="82" t="s">
        <v>35</v>
      </c>
      <c r="F56" s="74" t="s">
        <v>36</v>
      </c>
      <c r="G56" s="15">
        <v>62.4</v>
      </c>
      <c r="H56" s="15">
        <v>62.4</v>
      </c>
      <c r="I56" s="15">
        <v>62.4</v>
      </c>
    </row>
    <row r="57" spans="1:9" s="3" customFormat="1" ht="15.75" customHeight="1">
      <c r="A57" s="37" t="s">
        <v>9</v>
      </c>
      <c r="B57" s="92" t="s">
        <v>7</v>
      </c>
      <c r="C57" s="92" t="s">
        <v>29</v>
      </c>
      <c r="D57" s="92"/>
      <c r="E57" s="93"/>
      <c r="F57" s="95" t="s">
        <v>65</v>
      </c>
      <c r="G57" s="48">
        <f aca="true" t="shared" si="9" ref="G57:I62">SUM(G58)</f>
        <v>776.768</v>
      </c>
      <c r="H57" s="48">
        <f t="shared" si="9"/>
        <v>434.588</v>
      </c>
      <c r="I57" s="48">
        <f t="shared" si="9"/>
        <v>468.091</v>
      </c>
    </row>
    <row r="58" spans="1:9" s="3" customFormat="1" ht="60.75" customHeight="1">
      <c r="A58" s="9" t="s">
        <v>9</v>
      </c>
      <c r="B58" s="10" t="s">
        <v>7</v>
      </c>
      <c r="C58" s="10" t="s">
        <v>29</v>
      </c>
      <c r="D58" s="10" t="s">
        <v>74</v>
      </c>
      <c r="E58" s="82"/>
      <c r="F58" s="30" t="s">
        <v>113</v>
      </c>
      <c r="G58" s="15">
        <f t="shared" si="9"/>
        <v>776.768</v>
      </c>
      <c r="H58" s="15">
        <f t="shared" si="9"/>
        <v>434.588</v>
      </c>
      <c r="I58" s="15">
        <f t="shared" si="9"/>
        <v>468.091</v>
      </c>
    </row>
    <row r="59" spans="1:9" s="3" customFormat="1" ht="25.5" customHeight="1">
      <c r="A59" s="9" t="s">
        <v>9</v>
      </c>
      <c r="B59" s="10" t="s">
        <v>7</v>
      </c>
      <c r="C59" s="10" t="s">
        <v>29</v>
      </c>
      <c r="D59" s="10" t="s">
        <v>77</v>
      </c>
      <c r="E59" s="82"/>
      <c r="F59" s="107" t="s">
        <v>100</v>
      </c>
      <c r="G59" s="15">
        <f t="shared" si="9"/>
        <v>776.768</v>
      </c>
      <c r="H59" s="15">
        <f t="shared" si="9"/>
        <v>434.588</v>
      </c>
      <c r="I59" s="15">
        <f t="shared" si="9"/>
        <v>468.091</v>
      </c>
    </row>
    <row r="60" spans="1:9" s="3" customFormat="1" ht="12.75">
      <c r="A60" s="9" t="s">
        <v>9</v>
      </c>
      <c r="B60" s="10" t="s">
        <v>7</v>
      </c>
      <c r="C60" s="10" t="s">
        <v>66</v>
      </c>
      <c r="D60" s="10"/>
      <c r="E60" s="82"/>
      <c r="F60" s="121" t="s">
        <v>67</v>
      </c>
      <c r="G60" s="15">
        <f t="shared" si="9"/>
        <v>776.768</v>
      </c>
      <c r="H60" s="15">
        <f t="shared" si="9"/>
        <v>434.588</v>
      </c>
      <c r="I60" s="15">
        <f t="shared" si="9"/>
        <v>468.091</v>
      </c>
    </row>
    <row r="61" spans="1:9" s="3" customFormat="1" ht="25.5">
      <c r="A61" s="9" t="s">
        <v>9</v>
      </c>
      <c r="B61" s="10" t="s">
        <v>7</v>
      </c>
      <c r="C61" s="10" t="s">
        <v>66</v>
      </c>
      <c r="D61" s="10" t="s">
        <v>92</v>
      </c>
      <c r="E61" s="82"/>
      <c r="F61" s="74" t="s">
        <v>68</v>
      </c>
      <c r="G61" s="15">
        <f t="shared" si="9"/>
        <v>776.768</v>
      </c>
      <c r="H61" s="15">
        <f t="shared" si="9"/>
        <v>434.588</v>
      </c>
      <c r="I61" s="15">
        <f t="shared" si="9"/>
        <v>468.091</v>
      </c>
    </row>
    <row r="62" spans="1:9" s="3" customFormat="1" ht="25.5" customHeight="1">
      <c r="A62" s="9" t="s">
        <v>9</v>
      </c>
      <c r="B62" s="10" t="s">
        <v>7</v>
      </c>
      <c r="C62" s="10" t="s">
        <v>66</v>
      </c>
      <c r="D62" s="10" t="s">
        <v>92</v>
      </c>
      <c r="E62" s="82" t="s">
        <v>80</v>
      </c>
      <c r="F62" s="112" t="s">
        <v>81</v>
      </c>
      <c r="G62" s="15">
        <f t="shared" si="9"/>
        <v>776.768</v>
      </c>
      <c r="H62" s="15">
        <f t="shared" si="9"/>
        <v>434.588</v>
      </c>
      <c r="I62" s="15">
        <f t="shared" si="9"/>
        <v>468.091</v>
      </c>
    </row>
    <row r="63" spans="1:10" s="3" customFormat="1" ht="25.5">
      <c r="A63" s="9" t="s">
        <v>9</v>
      </c>
      <c r="B63" s="10" t="s">
        <v>7</v>
      </c>
      <c r="C63" s="10" t="s">
        <v>66</v>
      </c>
      <c r="D63" s="10" t="s">
        <v>92</v>
      </c>
      <c r="E63" s="82" t="s">
        <v>35</v>
      </c>
      <c r="F63" s="74" t="s">
        <v>36</v>
      </c>
      <c r="G63" s="15">
        <v>776.768</v>
      </c>
      <c r="H63" s="15">
        <v>434.588</v>
      </c>
      <c r="I63" s="15">
        <v>468.091</v>
      </c>
      <c r="J63" s="145">
        <v>450.198</v>
      </c>
    </row>
    <row r="64" spans="1:9" ht="12.75">
      <c r="A64" s="37" t="s">
        <v>9</v>
      </c>
      <c r="B64" s="38" t="s">
        <v>17</v>
      </c>
      <c r="C64" s="38" t="s">
        <v>29</v>
      </c>
      <c r="D64" s="45"/>
      <c r="E64" s="79"/>
      <c r="F64" s="54" t="s">
        <v>18</v>
      </c>
      <c r="G64" s="51">
        <f>SUM(G65)</f>
        <v>577.735</v>
      </c>
      <c r="H64" s="51">
        <f aca="true" t="shared" si="10" ref="H64:I66">SUM(H65)</f>
        <v>602.52</v>
      </c>
      <c r="I64" s="51">
        <f t="shared" si="10"/>
        <v>561.9</v>
      </c>
    </row>
    <row r="65" spans="1:9" ht="63.75" customHeight="1">
      <c r="A65" s="9" t="s">
        <v>9</v>
      </c>
      <c r="B65" s="10" t="s">
        <v>17</v>
      </c>
      <c r="C65" s="10" t="s">
        <v>29</v>
      </c>
      <c r="D65" s="10" t="s">
        <v>74</v>
      </c>
      <c r="E65" s="119"/>
      <c r="F65" s="30" t="s">
        <v>113</v>
      </c>
      <c r="G65" s="18">
        <f>SUM(G66)</f>
        <v>577.735</v>
      </c>
      <c r="H65" s="18">
        <f t="shared" si="10"/>
        <v>602.52</v>
      </c>
      <c r="I65" s="18">
        <f t="shared" si="10"/>
        <v>561.9</v>
      </c>
    </row>
    <row r="66" spans="1:9" ht="38.25">
      <c r="A66" s="9" t="s">
        <v>9</v>
      </c>
      <c r="B66" s="10" t="s">
        <v>17</v>
      </c>
      <c r="C66" s="10" t="s">
        <v>29</v>
      </c>
      <c r="D66" s="10" t="s">
        <v>77</v>
      </c>
      <c r="E66" s="119"/>
      <c r="F66" s="122" t="s">
        <v>101</v>
      </c>
      <c r="G66" s="18">
        <f>SUM(G67)</f>
        <v>577.735</v>
      </c>
      <c r="H66" s="18">
        <f t="shared" si="10"/>
        <v>602.52</v>
      </c>
      <c r="I66" s="18">
        <f t="shared" si="10"/>
        <v>561.9</v>
      </c>
    </row>
    <row r="67" spans="1:9" s="3" customFormat="1" ht="12.75">
      <c r="A67" s="34" t="s">
        <v>9</v>
      </c>
      <c r="B67" s="35" t="s">
        <v>17</v>
      </c>
      <c r="C67" s="35" t="s">
        <v>20</v>
      </c>
      <c r="D67" s="35"/>
      <c r="E67" s="81"/>
      <c r="F67" s="40" t="s">
        <v>21</v>
      </c>
      <c r="G67" s="118">
        <f>SUM(G71+G77+G74+G80+G68)</f>
        <v>577.735</v>
      </c>
      <c r="H67" s="118">
        <f>SUM(H71+H77+H74+H80+H68)</f>
        <v>602.52</v>
      </c>
      <c r="I67" s="118">
        <f>SUM(I71+I77+I74+I80+I68)</f>
        <v>561.9</v>
      </c>
    </row>
    <row r="68" spans="1:9" s="3" customFormat="1" ht="36">
      <c r="A68" s="9" t="s">
        <v>9</v>
      </c>
      <c r="B68" s="10" t="s">
        <v>17</v>
      </c>
      <c r="C68" s="10" t="s">
        <v>20</v>
      </c>
      <c r="D68" s="10" t="s">
        <v>107</v>
      </c>
      <c r="E68" s="16"/>
      <c r="F68" s="11" t="s">
        <v>108</v>
      </c>
      <c r="G68" s="18">
        <f>G69</f>
        <v>110.535</v>
      </c>
      <c r="H68" s="18">
        <f>H69</f>
        <v>242.52</v>
      </c>
      <c r="I68" s="18">
        <f>I69</f>
        <v>191.9</v>
      </c>
    </row>
    <row r="69" spans="1:9" s="3" customFormat="1" ht="24">
      <c r="A69" s="9" t="s">
        <v>9</v>
      </c>
      <c r="B69" s="10" t="s">
        <v>17</v>
      </c>
      <c r="C69" s="10" t="s">
        <v>20</v>
      </c>
      <c r="D69" s="10" t="s">
        <v>107</v>
      </c>
      <c r="E69" s="82" t="s">
        <v>80</v>
      </c>
      <c r="F69" s="112" t="s">
        <v>81</v>
      </c>
      <c r="G69" s="18">
        <f>SUM(G70)</f>
        <v>110.535</v>
      </c>
      <c r="H69" s="18">
        <f>SUM(H70)</f>
        <v>242.52</v>
      </c>
      <c r="I69" s="18">
        <f>SUM(I70)</f>
        <v>191.9</v>
      </c>
    </row>
    <row r="70" spans="1:9" s="3" customFormat="1" ht="25.5">
      <c r="A70" s="9" t="s">
        <v>9</v>
      </c>
      <c r="B70" s="10" t="s">
        <v>17</v>
      </c>
      <c r="C70" s="10" t="s">
        <v>20</v>
      </c>
      <c r="D70" s="10" t="s">
        <v>107</v>
      </c>
      <c r="E70" s="82" t="s">
        <v>35</v>
      </c>
      <c r="F70" s="74" t="s">
        <v>36</v>
      </c>
      <c r="G70" s="18">
        <v>110.535</v>
      </c>
      <c r="H70" s="18">
        <v>242.52</v>
      </c>
      <c r="I70" s="18">
        <v>191.9</v>
      </c>
    </row>
    <row r="71" spans="1:9" ht="24">
      <c r="A71" s="9" t="s">
        <v>9</v>
      </c>
      <c r="B71" s="10" t="s">
        <v>17</v>
      </c>
      <c r="C71" s="10" t="s">
        <v>20</v>
      </c>
      <c r="D71" s="10" t="s">
        <v>93</v>
      </c>
      <c r="E71" s="16"/>
      <c r="F71" s="11" t="s">
        <v>58</v>
      </c>
      <c r="G71" s="18">
        <f>G72</f>
        <v>257.2</v>
      </c>
      <c r="H71" s="18">
        <f>H72</f>
        <v>300</v>
      </c>
      <c r="I71" s="18">
        <f>I72</f>
        <v>310</v>
      </c>
    </row>
    <row r="72" spans="1:9" ht="24">
      <c r="A72" s="9" t="s">
        <v>9</v>
      </c>
      <c r="B72" s="10" t="s">
        <v>17</v>
      </c>
      <c r="C72" s="10" t="s">
        <v>20</v>
      </c>
      <c r="D72" s="10" t="s">
        <v>93</v>
      </c>
      <c r="E72" s="82" t="s">
        <v>80</v>
      </c>
      <c r="F72" s="112" t="s">
        <v>81</v>
      </c>
      <c r="G72" s="18">
        <f>SUM(G73)</f>
        <v>257.2</v>
      </c>
      <c r="H72" s="18">
        <f>SUM(H73)</f>
        <v>300</v>
      </c>
      <c r="I72" s="18">
        <f>SUM(I73)</f>
        <v>310</v>
      </c>
    </row>
    <row r="73" spans="1:9" ht="25.5">
      <c r="A73" s="9" t="s">
        <v>9</v>
      </c>
      <c r="B73" s="10" t="s">
        <v>17</v>
      </c>
      <c r="C73" s="10" t="s">
        <v>20</v>
      </c>
      <c r="D73" s="10" t="s">
        <v>93</v>
      </c>
      <c r="E73" s="82" t="s">
        <v>35</v>
      </c>
      <c r="F73" s="74" t="s">
        <v>36</v>
      </c>
      <c r="G73" s="18">
        <v>257.2</v>
      </c>
      <c r="H73" s="18">
        <v>300</v>
      </c>
      <c r="I73" s="18">
        <v>310</v>
      </c>
    </row>
    <row r="74" spans="1:9" ht="24">
      <c r="A74" s="9" t="s">
        <v>9</v>
      </c>
      <c r="B74" s="101" t="s">
        <v>17</v>
      </c>
      <c r="C74" s="101" t="s">
        <v>20</v>
      </c>
      <c r="D74" s="108" t="s">
        <v>94</v>
      </c>
      <c r="E74" s="102"/>
      <c r="F74" s="96" t="s">
        <v>69</v>
      </c>
      <c r="G74" s="103">
        <f aca="true" t="shared" si="11" ref="G74:I75">SUM(G75)</f>
        <v>20</v>
      </c>
      <c r="H74" s="103">
        <f t="shared" si="11"/>
        <v>20</v>
      </c>
      <c r="I74" s="103">
        <f t="shared" si="11"/>
        <v>20</v>
      </c>
    </row>
    <row r="75" spans="1:9" ht="24">
      <c r="A75" s="9" t="s">
        <v>9</v>
      </c>
      <c r="B75" s="10" t="s">
        <v>17</v>
      </c>
      <c r="C75" s="10" t="s">
        <v>20</v>
      </c>
      <c r="D75" s="108" t="s">
        <v>94</v>
      </c>
      <c r="E75" s="82" t="s">
        <v>80</v>
      </c>
      <c r="F75" s="112" t="s">
        <v>81</v>
      </c>
      <c r="G75" s="103">
        <f t="shared" si="11"/>
        <v>20</v>
      </c>
      <c r="H75" s="103">
        <f t="shared" si="11"/>
        <v>20</v>
      </c>
      <c r="I75" s="103">
        <f t="shared" si="11"/>
        <v>20</v>
      </c>
    </row>
    <row r="76" spans="1:9" ht="25.5">
      <c r="A76" s="9" t="s">
        <v>9</v>
      </c>
      <c r="B76" s="10" t="s">
        <v>17</v>
      </c>
      <c r="C76" s="10" t="s">
        <v>20</v>
      </c>
      <c r="D76" s="108" t="s">
        <v>94</v>
      </c>
      <c r="E76" s="82" t="s">
        <v>35</v>
      </c>
      <c r="F76" s="74" t="s">
        <v>36</v>
      </c>
      <c r="G76" s="18">
        <v>20</v>
      </c>
      <c r="H76" s="18">
        <v>20</v>
      </c>
      <c r="I76" s="18">
        <v>20</v>
      </c>
    </row>
    <row r="77" spans="1:9" ht="34.5" customHeight="1">
      <c r="A77" s="9" t="s">
        <v>9</v>
      </c>
      <c r="B77" s="10" t="s">
        <v>17</v>
      </c>
      <c r="C77" s="10" t="s">
        <v>20</v>
      </c>
      <c r="D77" s="10" t="s">
        <v>95</v>
      </c>
      <c r="E77" s="75"/>
      <c r="F77" s="17" t="s">
        <v>59</v>
      </c>
      <c r="G77" s="18">
        <f aca="true" t="shared" si="12" ref="G77:I78">SUM(G78)</f>
        <v>90</v>
      </c>
      <c r="H77" s="18">
        <f t="shared" si="12"/>
        <v>40</v>
      </c>
      <c r="I77" s="18">
        <f t="shared" si="12"/>
        <v>40</v>
      </c>
    </row>
    <row r="78" spans="1:9" ht="24.75" customHeight="1">
      <c r="A78" s="9" t="s">
        <v>9</v>
      </c>
      <c r="B78" s="10" t="s">
        <v>17</v>
      </c>
      <c r="C78" s="10" t="s">
        <v>20</v>
      </c>
      <c r="D78" s="10" t="s">
        <v>95</v>
      </c>
      <c r="E78" s="82" t="s">
        <v>80</v>
      </c>
      <c r="F78" s="112" t="s">
        <v>81</v>
      </c>
      <c r="G78" s="18">
        <f t="shared" si="12"/>
        <v>90</v>
      </c>
      <c r="H78" s="18">
        <f t="shared" si="12"/>
        <v>40</v>
      </c>
      <c r="I78" s="18">
        <f t="shared" si="12"/>
        <v>40</v>
      </c>
    </row>
    <row r="79" spans="1:10" ht="27" customHeight="1">
      <c r="A79" s="9" t="s">
        <v>9</v>
      </c>
      <c r="B79" s="10" t="s">
        <v>17</v>
      </c>
      <c r="C79" s="10" t="s">
        <v>20</v>
      </c>
      <c r="D79" s="10" t="s">
        <v>95</v>
      </c>
      <c r="E79" s="82" t="s">
        <v>35</v>
      </c>
      <c r="F79" s="74" t="s">
        <v>36</v>
      </c>
      <c r="G79" s="18">
        <v>90</v>
      </c>
      <c r="H79" s="18">
        <v>40</v>
      </c>
      <c r="I79" s="18">
        <v>40</v>
      </c>
      <c r="J79">
        <v>60</v>
      </c>
    </row>
    <row r="80" spans="1:9" ht="39" customHeight="1">
      <c r="A80" s="9" t="s">
        <v>9</v>
      </c>
      <c r="B80" s="10" t="s">
        <v>17</v>
      </c>
      <c r="C80" s="10" t="s">
        <v>20</v>
      </c>
      <c r="D80" s="120" t="s">
        <v>103</v>
      </c>
      <c r="E80" s="82"/>
      <c r="F80" s="74" t="s">
        <v>104</v>
      </c>
      <c r="G80" s="18">
        <f aca="true" t="shared" si="13" ref="G80:I81">SUM(G81)</f>
        <v>100</v>
      </c>
      <c r="H80" s="18">
        <f t="shared" si="13"/>
        <v>0</v>
      </c>
      <c r="I80" s="18">
        <f t="shared" si="13"/>
        <v>0</v>
      </c>
    </row>
    <row r="81" spans="1:9" ht="24.75" customHeight="1">
      <c r="A81" s="9" t="s">
        <v>9</v>
      </c>
      <c r="B81" s="10" t="s">
        <v>17</v>
      </c>
      <c r="C81" s="10" t="s">
        <v>20</v>
      </c>
      <c r="D81" s="120" t="s">
        <v>103</v>
      </c>
      <c r="E81" s="82" t="s">
        <v>80</v>
      </c>
      <c r="F81" s="112" t="s">
        <v>81</v>
      </c>
      <c r="G81" s="18">
        <f t="shared" si="13"/>
        <v>100</v>
      </c>
      <c r="H81" s="18">
        <f t="shared" si="13"/>
        <v>0</v>
      </c>
      <c r="I81" s="18">
        <f t="shared" si="13"/>
        <v>0</v>
      </c>
    </row>
    <row r="82" spans="1:9" ht="27" customHeight="1">
      <c r="A82" s="9" t="s">
        <v>9</v>
      </c>
      <c r="B82" s="10" t="s">
        <v>17</v>
      </c>
      <c r="C82" s="10" t="s">
        <v>20</v>
      </c>
      <c r="D82" s="120" t="s">
        <v>103</v>
      </c>
      <c r="E82" s="82" t="s">
        <v>35</v>
      </c>
      <c r="F82" s="74" t="s">
        <v>36</v>
      </c>
      <c r="G82" s="18">
        <v>100</v>
      </c>
      <c r="H82" s="18">
        <v>0</v>
      </c>
      <c r="I82" s="18">
        <v>0</v>
      </c>
    </row>
    <row r="83" spans="1:9" ht="27.75" customHeight="1">
      <c r="A83" s="44" t="s">
        <v>9</v>
      </c>
      <c r="B83" s="38" t="s">
        <v>28</v>
      </c>
      <c r="C83" s="38" t="s">
        <v>29</v>
      </c>
      <c r="D83" s="45"/>
      <c r="E83" s="79"/>
      <c r="F83" s="61" t="s">
        <v>30</v>
      </c>
      <c r="G83" s="62">
        <f aca="true" t="shared" si="14" ref="G83:I88">SUM(G84)</f>
        <v>22</v>
      </c>
      <c r="H83" s="62">
        <f t="shared" si="14"/>
        <v>22</v>
      </c>
      <c r="I83" s="62">
        <f t="shared" si="14"/>
        <v>22</v>
      </c>
    </row>
    <row r="84" spans="1:9" ht="64.5" customHeight="1">
      <c r="A84" s="9" t="s">
        <v>9</v>
      </c>
      <c r="B84" s="10" t="s">
        <v>28</v>
      </c>
      <c r="C84" s="10" t="s">
        <v>29</v>
      </c>
      <c r="D84" s="10" t="s">
        <v>74</v>
      </c>
      <c r="E84" s="80"/>
      <c r="F84" s="30" t="s">
        <v>113</v>
      </c>
      <c r="G84" s="18">
        <f t="shared" si="14"/>
        <v>22</v>
      </c>
      <c r="H84" s="18">
        <f t="shared" si="14"/>
        <v>22</v>
      </c>
      <c r="I84" s="18">
        <f t="shared" si="14"/>
        <v>22</v>
      </c>
    </row>
    <row r="85" spans="1:9" ht="24">
      <c r="A85" s="9" t="s">
        <v>9</v>
      </c>
      <c r="B85" s="10" t="s">
        <v>28</v>
      </c>
      <c r="C85" s="10" t="s">
        <v>29</v>
      </c>
      <c r="D85" s="10" t="s">
        <v>72</v>
      </c>
      <c r="E85" s="80"/>
      <c r="F85" s="124" t="s">
        <v>98</v>
      </c>
      <c r="G85" s="18">
        <f t="shared" si="14"/>
        <v>22</v>
      </c>
      <c r="H85" s="18">
        <f t="shared" si="14"/>
        <v>22</v>
      </c>
      <c r="I85" s="18">
        <f t="shared" si="14"/>
        <v>22</v>
      </c>
    </row>
    <row r="86" spans="1:9" ht="24">
      <c r="A86" s="34" t="s">
        <v>9</v>
      </c>
      <c r="B86" s="35" t="s">
        <v>28</v>
      </c>
      <c r="C86" s="35" t="s">
        <v>20</v>
      </c>
      <c r="D86" s="35"/>
      <c r="E86" s="81"/>
      <c r="F86" s="123" t="s">
        <v>60</v>
      </c>
      <c r="G86" s="18">
        <f t="shared" si="14"/>
        <v>22</v>
      </c>
      <c r="H86" s="18">
        <f t="shared" si="14"/>
        <v>22</v>
      </c>
      <c r="I86" s="18">
        <f t="shared" si="14"/>
        <v>22</v>
      </c>
    </row>
    <row r="87" spans="1:16" ht="24">
      <c r="A87" s="9" t="s">
        <v>9</v>
      </c>
      <c r="B87" s="10" t="s">
        <v>28</v>
      </c>
      <c r="C87" s="10" t="s">
        <v>20</v>
      </c>
      <c r="D87" s="10" t="s">
        <v>96</v>
      </c>
      <c r="E87" s="75"/>
      <c r="F87" s="55" t="s">
        <v>87</v>
      </c>
      <c r="G87" s="18">
        <f t="shared" si="14"/>
        <v>22</v>
      </c>
      <c r="H87" s="18">
        <f t="shared" si="14"/>
        <v>22</v>
      </c>
      <c r="I87" s="18">
        <f t="shared" si="14"/>
        <v>22</v>
      </c>
      <c r="J87" s="58"/>
      <c r="K87" s="58"/>
      <c r="L87" s="58"/>
      <c r="M87" s="58"/>
      <c r="N87" s="58"/>
      <c r="O87" s="58"/>
      <c r="P87" s="58"/>
    </row>
    <row r="88" spans="1:16" ht="12.75">
      <c r="A88" s="59" t="s">
        <v>9</v>
      </c>
      <c r="B88" s="55">
        <v>14</v>
      </c>
      <c r="C88" s="10" t="s">
        <v>20</v>
      </c>
      <c r="D88" s="10" t="s">
        <v>96</v>
      </c>
      <c r="E88" s="75" t="s">
        <v>83</v>
      </c>
      <c r="F88" s="110" t="s">
        <v>84</v>
      </c>
      <c r="G88" s="18">
        <f t="shared" si="14"/>
        <v>22</v>
      </c>
      <c r="H88" s="18">
        <f t="shared" si="14"/>
        <v>22</v>
      </c>
      <c r="I88" s="18">
        <f t="shared" si="14"/>
        <v>22</v>
      </c>
      <c r="J88" s="58"/>
      <c r="K88" s="58"/>
      <c r="L88" s="58"/>
      <c r="M88" s="58"/>
      <c r="N88" s="58"/>
      <c r="O88" s="58"/>
      <c r="P88" s="58"/>
    </row>
    <row r="89" spans="1:9" ht="12.75">
      <c r="A89" s="59" t="s">
        <v>9</v>
      </c>
      <c r="B89" s="55">
        <v>14</v>
      </c>
      <c r="C89" s="10" t="s">
        <v>20</v>
      </c>
      <c r="D89" s="10" t="s">
        <v>96</v>
      </c>
      <c r="E89" s="90">
        <v>540</v>
      </c>
      <c r="F89" s="55" t="s">
        <v>22</v>
      </c>
      <c r="G89" s="18">
        <v>22</v>
      </c>
      <c r="H89" s="18">
        <v>22</v>
      </c>
      <c r="I89" s="18">
        <v>22</v>
      </c>
    </row>
    <row r="90" spans="1:10" ht="12.75">
      <c r="A90" s="60"/>
      <c r="B90" s="53"/>
      <c r="C90" s="53"/>
      <c r="D90" s="53"/>
      <c r="E90" s="53"/>
      <c r="F90" s="12" t="s">
        <v>23</v>
      </c>
      <c r="G90" s="19">
        <f>SUM(G83+G64+G47+G38+G9+G57)</f>
        <v>3352.1530000000002</v>
      </c>
      <c r="H90" s="19">
        <f>SUM(H83+H64+H47+H38+H9+H57)</f>
        <v>2744.7580000000003</v>
      </c>
      <c r="I90" s="19">
        <f>SUM(I83+I64+I47+I38+I9+I57)</f>
        <v>2737.641</v>
      </c>
      <c r="J90">
        <f>SUM(J8:J89)</f>
        <v>600.198</v>
      </c>
    </row>
  </sheetData>
  <sheetProtection/>
  <mergeCells count="10">
    <mergeCell ref="F2:I2"/>
    <mergeCell ref="A3:I3"/>
    <mergeCell ref="F1:I1"/>
    <mergeCell ref="G5:I5"/>
    <mergeCell ref="F5:F6"/>
    <mergeCell ref="A5:A6"/>
    <mergeCell ref="B5:B6"/>
    <mergeCell ref="E5:E6"/>
    <mergeCell ref="C5:C6"/>
    <mergeCell ref="D5:D6"/>
  </mergeCells>
  <printOptions/>
  <pageMargins left="0.1968503937007874" right="0" top="0.3937007874015748" bottom="0.1968503937007874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I9" sqref="I9"/>
    </sheetView>
  </sheetViews>
  <sheetFormatPr defaultColWidth="8.140625" defaultRowHeight="12.75"/>
  <cols>
    <col min="1" max="1" width="12.00390625" style="0" customWidth="1"/>
    <col min="2" max="2" width="6.00390625" style="0" customWidth="1"/>
    <col min="3" max="3" width="54.00390625" style="0" customWidth="1"/>
    <col min="4" max="4" width="10.421875" style="0" customWidth="1"/>
    <col min="5" max="5" width="8.8515625" style="0" customWidth="1"/>
    <col min="6" max="6" width="10.421875" style="0" customWidth="1"/>
  </cols>
  <sheetData>
    <row r="1" spans="1:6" ht="12.75">
      <c r="A1" s="183"/>
      <c r="B1" s="183"/>
      <c r="C1" s="160" t="s">
        <v>119</v>
      </c>
      <c r="D1" s="160"/>
      <c r="E1" s="175"/>
      <c r="F1" s="175"/>
    </row>
    <row r="2" spans="1:6" ht="62.25" customHeight="1">
      <c r="A2" s="183"/>
      <c r="B2" s="183"/>
      <c r="C2" s="160" t="s">
        <v>121</v>
      </c>
      <c r="D2" s="161"/>
      <c r="E2" s="161"/>
      <c r="F2" s="161"/>
    </row>
    <row r="3" spans="1:6" ht="12.75">
      <c r="A3" s="184" t="s">
        <v>112</v>
      </c>
      <c r="B3" s="185"/>
      <c r="C3" s="185"/>
      <c r="D3" s="185"/>
      <c r="E3" s="175"/>
      <c r="F3" s="175"/>
    </row>
    <row r="4" spans="1:6" s="1" customFormat="1" ht="65.25" customHeight="1">
      <c r="A4" s="185"/>
      <c r="B4" s="185"/>
      <c r="C4" s="185"/>
      <c r="D4" s="185"/>
      <c r="E4" s="175"/>
      <c r="F4" s="175"/>
    </row>
    <row r="5" spans="1:6" ht="12.75">
      <c r="A5" s="183"/>
      <c r="B5" s="183"/>
      <c r="C5" s="183"/>
      <c r="D5" s="183" t="s">
        <v>8</v>
      </c>
      <c r="E5" s="186"/>
      <c r="F5" s="186"/>
    </row>
    <row r="6" spans="1:6" ht="12.75" customHeight="1">
      <c r="A6" s="187" t="s">
        <v>50</v>
      </c>
      <c r="B6" s="188" t="s">
        <v>61</v>
      </c>
      <c r="C6" s="187" t="s">
        <v>27</v>
      </c>
      <c r="D6" s="189" t="s">
        <v>4</v>
      </c>
      <c r="E6" s="190"/>
      <c r="F6" s="190"/>
    </row>
    <row r="7" spans="1:6" ht="12.75">
      <c r="A7" s="191"/>
      <c r="B7" s="192"/>
      <c r="C7" s="191"/>
      <c r="D7" s="193">
        <v>2017</v>
      </c>
      <c r="E7" s="194">
        <v>2018</v>
      </c>
      <c r="F7" s="194">
        <v>2019</v>
      </c>
    </row>
    <row r="8" spans="1:6" ht="12.75">
      <c r="A8" s="194">
        <v>4</v>
      </c>
      <c r="B8" s="195" t="s">
        <v>51</v>
      </c>
      <c r="C8" s="194">
        <v>6</v>
      </c>
      <c r="D8" s="196">
        <v>7</v>
      </c>
      <c r="E8" s="196">
        <v>8</v>
      </c>
      <c r="F8" s="196">
        <v>9</v>
      </c>
    </row>
    <row r="9" spans="1:6" ht="61.5" customHeight="1">
      <c r="A9" s="197"/>
      <c r="B9" s="197"/>
      <c r="C9" s="198" t="s">
        <v>113</v>
      </c>
      <c r="D9" s="199">
        <f>SUM(D10+D16+D23+D26)</f>
        <v>3351.1530000000002</v>
      </c>
      <c r="E9" s="199">
        <f>SUM(E10+E16+E23+E26)</f>
        <v>2743.758</v>
      </c>
      <c r="F9" s="199">
        <f>SUM(F10+F16+F23+F26)</f>
        <v>2736.641</v>
      </c>
    </row>
    <row r="10" spans="1:6" ht="21">
      <c r="A10" s="200" t="s">
        <v>72</v>
      </c>
      <c r="B10" s="200" t="s">
        <v>9</v>
      </c>
      <c r="C10" s="201" t="s">
        <v>98</v>
      </c>
      <c r="D10" s="202">
        <f>SUM(D11:D15)</f>
        <v>311.75</v>
      </c>
      <c r="E10" s="202">
        <f>SUM(E11:E15)</f>
        <v>91.75</v>
      </c>
      <c r="F10" s="202">
        <f>SUM(F11:F15)</f>
        <v>91.75</v>
      </c>
    </row>
    <row r="11" spans="1:6" ht="56.25">
      <c r="A11" s="197" t="s">
        <v>73</v>
      </c>
      <c r="B11" s="203" t="s">
        <v>9</v>
      </c>
      <c r="C11" s="204" t="s">
        <v>63</v>
      </c>
      <c r="D11" s="199">
        <f>SUM(Вед!G29)</f>
        <v>0.15</v>
      </c>
      <c r="E11" s="199">
        <f>SUM(Вед!H29)</f>
        <v>0.15</v>
      </c>
      <c r="F11" s="199">
        <f>SUM(Вед!I29)</f>
        <v>0.15</v>
      </c>
    </row>
    <row r="12" spans="1:6" ht="33.75">
      <c r="A12" s="197" t="s">
        <v>75</v>
      </c>
      <c r="B12" s="203" t="s">
        <v>9</v>
      </c>
      <c r="C12" s="204" t="s">
        <v>102</v>
      </c>
      <c r="D12" s="199">
        <f>SUM(Вед!G42)</f>
        <v>69.6</v>
      </c>
      <c r="E12" s="199">
        <f>SUM(Вед!H42)</f>
        <v>69.6</v>
      </c>
      <c r="F12" s="199">
        <f>SUM(Вед!I42)</f>
        <v>69.6</v>
      </c>
    </row>
    <row r="13" spans="1:6" ht="22.5">
      <c r="A13" s="205" t="s">
        <v>114</v>
      </c>
      <c r="B13" s="206">
        <v>701</v>
      </c>
      <c r="C13" s="207" t="s">
        <v>115</v>
      </c>
      <c r="D13" s="208">
        <f>SUM(Вед!G32)</f>
        <v>20</v>
      </c>
      <c r="E13" s="208">
        <f>SUM(Вед!H32)</f>
        <v>0</v>
      </c>
      <c r="F13" s="208">
        <f>SUM(Вед!I32)</f>
        <v>0</v>
      </c>
    </row>
    <row r="14" spans="1:6" ht="22.5">
      <c r="A14" s="209" t="s">
        <v>105</v>
      </c>
      <c r="B14" s="210" t="s">
        <v>9</v>
      </c>
      <c r="C14" s="211" t="s">
        <v>106</v>
      </c>
      <c r="D14" s="199">
        <f>SUM(Вед!G35)</f>
        <v>200</v>
      </c>
      <c r="E14" s="199">
        <f>SUM(Вед!H35)</f>
        <v>0</v>
      </c>
      <c r="F14" s="199">
        <f>SUM(Вед!I35)</f>
        <v>0</v>
      </c>
    </row>
    <row r="15" spans="1:15" ht="22.5">
      <c r="A15" s="197" t="s">
        <v>96</v>
      </c>
      <c r="B15" s="203" t="s">
        <v>9</v>
      </c>
      <c r="C15" s="212" t="s">
        <v>87</v>
      </c>
      <c r="D15" s="213">
        <f>SUM(Вед!G87)</f>
        <v>22</v>
      </c>
      <c r="E15" s="213">
        <f>SUM(Вед!H87)</f>
        <v>22</v>
      </c>
      <c r="F15" s="213">
        <f>SUM(Вед!I87)</f>
        <v>22</v>
      </c>
      <c r="G15" s="58"/>
      <c r="H15" s="58"/>
      <c r="I15" s="58"/>
      <c r="J15" s="58"/>
      <c r="K15" s="58"/>
      <c r="L15" s="58"/>
      <c r="M15" s="58"/>
      <c r="N15" s="58"/>
      <c r="O15" s="58"/>
    </row>
    <row r="16" spans="1:6" s="3" customFormat="1" ht="21">
      <c r="A16" s="200" t="s">
        <v>77</v>
      </c>
      <c r="B16" s="200" t="s">
        <v>9</v>
      </c>
      <c r="C16" s="214" t="s">
        <v>101</v>
      </c>
      <c r="D16" s="215">
        <f>SUM(D17:D22)</f>
        <v>1354.5030000000002</v>
      </c>
      <c r="E16" s="215">
        <f>SUM(E17:E22)</f>
        <v>1037.108</v>
      </c>
      <c r="F16" s="215">
        <f>SUM(F17:F22)</f>
        <v>1029.991</v>
      </c>
    </row>
    <row r="17" spans="1:6" s="3" customFormat="1" ht="22.5">
      <c r="A17" s="197" t="s">
        <v>107</v>
      </c>
      <c r="B17" s="203" t="s">
        <v>9</v>
      </c>
      <c r="C17" s="204" t="s">
        <v>108</v>
      </c>
      <c r="D17" s="216">
        <f>SUM(Вед!G68)</f>
        <v>110.535</v>
      </c>
      <c r="E17" s="216">
        <f>SUM(Вед!H68)</f>
        <v>242.52</v>
      </c>
      <c r="F17" s="216">
        <f>SUM(Вед!I68)</f>
        <v>191.9</v>
      </c>
    </row>
    <row r="18" spans="1:6" ht="22.5">
      <c r="A18" s="197" t="s">
        <v>93</v>
      </c>
      <c r="B18" s="203" t="s">
        <v>9</v>
      </c>
      <c r="C18" s="204" t="s">
        <v>58</v>
      </c>
      <c r="D18" s="213">
        <f>SUM(Вед!G71)</f>
        <v>257.2</v>
      </c>
      <c r="E18" s="213">
        <f>SUM(Вед!H71)</f>
        <v>300</v>
      </c>
      <c r="F18" s="213">
        <f>SUM(Вед!I71)</f>
        <v>310</v>
      </c>
    </row>
    <row r="19" spans="1:6" ht="22.5">
      <c r="A19" s="217" t="s">
        <v>94</v>
      </c>
      <c r="B19" s="218" t="s">
        <v>9</v>
      </c>
      <c r="C19" s="219" t="s">
        <v>69</v>
      </c>
      <c r="D19" s="213">
        <f>SUM(Вед!G74)</f>
        <v>20</v>
      </c>
      <c r="E19" s="213">
        <f>SUM(Вед!H74)</f>
        <v>20</v>
      </c>
      <c r="F19" s="213">
        <f>SUM(Вед!I74)</f>
        <v>20</v>
      </c>
    </row>
    <row r="20" spans="1:6" ht="36" customHeight="1">
      <c r="A20" s="197" t="s">
        <v>95</v>
      </c>
      <c r="B20" s="203" t="s">
        <v>9</v>
      </c>
      <c r="C20" s="220" t="s">
        <v>59</v>
      </c>
      <c r="D20" s="213">
        <f>SUM(Вед!G77)</f>
        <v>90</v>
      </c>
      <c r="E20" s="213">
        <f>SUM(Вед!H77)</f>
        <v>40</v>
      </c>
      <c r="F20" s="213">
        <f>SUM(Вед!I77)</f>
        <v>40</v>
      </c>
    </row>
    <row r="21" spans="1:6" ht="25.5" customHeight="1">
      <c r="A21" s="197" t="s">
        <v>92</v>
      </c>
      <c r="B21" s="203" t="s">
        <v>9</v>
      </c>
      <c r="C21" s="211" t="s">
        <v>68</v>
      </c>
      <c r="D21" s="213">
        <f>SUM(Вед!G61)</f>
        <v>776.768</v>
      </c>
      <c r="E21" s="213">
        <f>SUM(Вед!H61)</f>
        <v>434.588</v>
      </c>
      <c r="F21" s="213">
        <f>SUM(Вед!I61)</f>
        <v>468.091</v>
      </c>
    </row>
    <row r="22" spans="1:6" ht="36.75" customHeight="1">
      <c r="A22" s="221" t="s">
        <v>103</v>
      </c>
      <c r="B22" s="203" t="s">
        <v>9</v>
      </c>
      <c r="C22" s="211" t="s">
        <v>123</v>
      </c>
      <c r="D22" s="213">
        <f>SUM(Вед!G80)</f>
        <v>100</v>
      </c>
      <c r="E22" s="213">
        <f>SUM(Вед!H80)</f>
        <v>0</v>
      </c>
      <c r="F22" s="213">
        <f>SUM(Вед!I80)</f>
        <v>0</v>
      </c>
    </row>
    <row r="23" spans="1:6" ht="28.5" customHeight="1">
      <c r="A23" s="200" t="s">
        <v>76</v>
      </c>
      <c r="B23" s="200" t="s">
        <v>9</v>
      </c>
      <c r="C23" s="222" t="s">
        <v>99</v>
      </c>
      <c r="D23" s="215">
        <f>SUM(D24:D25)</f>
        <v>132.4</v>
      </c>
      <c r="E23" s="215">
        <f>SUM(E24:E25)</f>
        <v>102.4</v>
      </c>
      <c r="F23" s="215">
        <f>SUM(F24:F25)</f>
        <v>102.4</v>
      </c>
    </row>
    <row r="24" spans="1:6" ht="28.5" customHeight="1">
      <c r="A24" s="209" t="s">
        <v>91</v>
      </c>
      <c r="B24" s="223">
        <v>701</v>
      </c>
      <c r="C24" s="212" t="s">
        <v>70</v>
      </c>
      <c r="D24" s="224">
        <f>SUM(Вед!G53)</f>
        <v>70</v>
      </c>
      <c r="E24" s="224">
        <f>SUM(Вед!H53)</f>
        <v>40</v>
      </c>
      <c r="F24" s="224">
        <f>SUM(Вед!I53)</f>
        <v>40</v>
      </c>
    </row>
    <row r="25" spans="1:6" s="3" customFormat="1" ht="22.5">
      <c r="A25" s="197" t="s">
        <v>97</v>
      </c>
      <c r="B25" s="203" t="s">
        <v>9</v>
      </c>
      <c r="C25" s="225" t="s">
        <v>57</v>
      </c>
      <c r="D25" s="224">
        <f>SUM(Вед!G54)</f>
        <v>62.4</v>
      </c>
      <c r="E25" s="224">
        <f>SUM(Вед!H54)</f>
        <v>62.4</v>
      </c>
      <c r="F25" s="224">
        <f>SUM(Вед!I54)</f>
        <v>62.4</v>
      </c>
    </row>
    <row r="26" spans="1:6" ht="12.75">
      <c r="A26" s="200" t="s">
        <v>72</v>
      </c>
      <c r="B26" s="200" t="s">
        <v>9</v>
      </c>
      <c r="C26" s="226" t="s">
        <v>62</v>
      </c>
      <c r="D26" s="227">
        <f>SUM(D27:D28)</f>
        <v>1552.5</v>
      </c>
      <c r="E26" s="227">
        <f>SUM(E27:E28)</f>
        <v>1512.5</v>
      </c>
      <c r="F26" s="227">
        <f>SUM(F27:F28)</f>
        <v>1512.5</v>
      </c>
    </row>
    <row r="27" spans="1:6" ht="22.5">
      <c r="A27" s="203" t="s">
        <v>88</v>
      </c>
      <c r="B27" s="203" t="s">
        <v>9</v>
      </c>
      <c r="C27" s="204" t="s">
        <v>54</v>
      </c>
      <c r="D27" s="224">
        <f>SUM(Вед!G14)</f>
        <v>999.5</v>
      </c>
      <c r="E27" s="224">
        <f>SUM(Вед!H14)</f>
        <v>959.5</v>
      </c>
      <c r="F27" s="224">
        <f>SUM(Вед!I14)</f>
        <v>959.5</v>
      </c>
    </row>
    <row r="28" spans="1:6" ht="12.75">
      <c r="A28" s="203" t="s">
        <v>89</v>
      </c>
      <c r="B28" s="203" t="s">
        <v>9</v>
      </c>
      <c r="C28" s="204" t="s">
        <v>55</v>
      </c>
      <c r="D28" s="224">
        <f>SUM(Вед!G19)</f>
        <v>553</v>
      </c>
      <c r="E28" s="224">
        <f>SUM(Вед!H19)</f>
        <v>553</v>
      </c>
      <c r="F28" s="224">
        <f>SUM(Вед!I19)</f>
        <v>553</v>
      </c>
    </row>
    <row r="29" spans="1:6" ht="33.75">
      <c r="A29" s="228" t="s">
        <v>78</v>
      </c>
      <c r="B29" s="203"/>
      <c r="C29" s="229" t="s">
        <v>71</v>
      </c>
      <c r="D29" s="224">
        <f>SUM(D30)</f>
        <v>1</v>
      </c>
      <c r="E29" s="224">
        <f>SUM(E30)</f>
        <v>1</v>
      </c>
      <c r="F29" s="224">
        <f>SUM(F30)</f>
        <v>1</v>
      </c>
    </row>
    <row r="30" spans="1:6" ht="12.75">
      <c r="A30" s="197" t="s">
        <v>90</v>
      </c>
      <c r="B30" s="230" t="s">
        <v>9</v>
      </c>
      <c r="C30" s="211" t="s">
        <v>26</v>
      </c>
      <c r="D30" s="213">
        <f>SUM(Вед!G24)</f>
        <v>1</v>
      </c>
      <c r="E30" s="213">
        <f>SUM(Вед!H24)</f>
        <v>1</v>
      </c>
      <c r="F30" s="213">
        <f>SUM(Вед!I24)</f>
        <v>1</v>
      </c>
    </row>
    <row r="31" spans="1:6" ht="12.75">
      <c r="A31" s="231"/>
      <c r="B31" s="231"/>
      <c r="C31" s="232" t="s">
        <v>23</v>
      </c>
      <c r="D31" s="233">
        <f>SUM(D9+D29)</f>
        <v>3352.1530000000002</v>
      </c>
      <c r="E31" s="233">
        <f>SUM(E9+E29)</f>
        <v>2744.758</v>
      </c>
      <c r="F31" s="233">
        <f>SUM(F9+F29)</f>
        <v>2737.641</v>
      </c>
    </row>
  </sheetData>
  <sheetProtection/>
  <mergeCells count="7">
    <mergeCell ref="C1:F1"/>
    <mergeCell ref="C6:C7"/>
    <mergeCell ref="A6:A7"/>
    <mergeCell ref="B6:B7"/>
    <mergeCell ref="D6:F6"/>
    <mergeCell ref="A3:F4"/>
    <mergeCell ref="C2:F2"/>
  </mergeCells>
  <printOptions/>
  <pageMargins left="0.1968503937007874" right="0" top="0.1968503937007874" bottom="0.1968503937007874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</dc:creator>
  <cp:keywords/>
  <dc:description/>
  <cp:lastModifiedBy>Admin</cp:lastModifiedBy>
  <cp:lastPrinted>2017-04-25T12:48:59Z</cp:lastPrinted>
  <dcterms:created xsi:type="dcterms:W3CDTF">2002-11-18T08:10:53Z</dcterms:created>
  <dcterms:modified xsi:type="dcterms:W3CDTF">2017-04-25T12:49:57Z</dcterms:modified>
  <cp:category/>
  <cp:version/>
  <cp:contentType/>
  <cp:contentStatus/>
</cp:coreProperties>
</file>