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5" windowWidth="9720" windowHeight="6045"/>
  </bookViews>
  <sheets>
    <sheet name="РП" sheetId="3" r:id="rId1"/>
    <sheet name="РПЦСР" sheetId="9" r:id="rId2"/>
    <sheet name="Вед" sheetId="5" r:id="rId3"/>
    <sheet name="МП" sheetId="8" r:id="rId4"/>
  </sheets>
  <definedNames>
    <definedName name="_xlnm.Print_Titles" localSheetId="2">Вед!$6:$6</definedName>
    <definedName name="_xlnm.Print_Titles" localSheetId="3">МП!$6:$6</definedName>
    <definedName name="_xlnm.Print_Titles" localSheetId="1">РПЦСР!$8:$8</definedName>
    <definedName name="_xlnm.Print_Area" localSheetId="2">Вед!$A$1:$H$109</definedName>
    <definedName name="_xlnm.Print_Area" localSheetId="3">МП!$A$1:$E$90</definedName>
    <definedName name="_xlnm.Print_Area" localSheetId="1">РПЦСР!$A$1:$H$117</definedName>
  </definedNames>
  <calcPr calcId="124519"/>
</workbook>
</file>

<file path=xl/calcChain.xml><?xml version="1.0" encoding="utf-8"?>
<calcChain xmlns="http://schemas.openxmlformats.org/spreadsheetml/2006/main">
  <c r="E55" i="8"/>
  <c r="E65"/>
  <c r="E64" s="1"/>
  <c r="E63" s="1"/>
  <c r="E68"/>
  <c r="E67" s="1"/>
  <c r="E66" s="1"/>
  <c r="E32"/>
  <c r="E31" s="1"/>
  <c r="E34"/>
  <c r="E33" s="1"/>
  <c r="E17"/>
  <c r="E11"/>
  <c r="E10" s="1"/>
  <c r="E9" s="1"/>
  <c r="H12" i="9"/>
  <c r="H15"/>
  <c r="H14" s="1"/>
  <c r="H13" s="1"/>
  <c r="H20"/>
  <c r="H19" s="1"/>
  <c r="H18" s="1"/>
  <c r="H23"/>
  <c r="H22" s="1"/>
  <c r="H21" s="1"/>
  <c r="H48"/>
  <c r="H93"/>
  <c r="H92" s="1"/>
  <c r="H91"/>
  <c r="H90"/>
  <c r="H84" i="5"/>
  <c r="H79" s="1"/>
  <c r="H78" s="1"/>
  <c r="H77" s="1"/>
  <c r="H80"/>
  <c r="H41"/>
  <c r="H88"/>
  <c r="H86"/>
  <c r="H34"/>
  <c r="H33" s="1"/>
  <c r="H32" s="1"/>
  <c r="H21"/>
  <c r="H20" s="1"/>
  <c r="H13"/>
  <c r="H12" s="1"/>
  <c r="H11" s="1"/>
  <c r="G20" i="9"/>
  <c r="G19" s="1"/>
  <c r="G18" s="1"/>
  <c r="G23"/>
  <c r="G22" s="1"/>
  <c r="G21" s="1"/>
  <c r="D65" i="8"/>
  <c r="D64" s="1"/>
  <c r="D63" s="1"/>
  <c r="D68"/>
  <c r="D67" s="1"/>
  <c r="D66" s="1"/>
  <c r="E30" l="1"/>
  <c r="H89" i="9"/>
  <c r="H85" i="5"/>
  <c r="G21"/>
  <c r="G20" s="1"/>
  <c r="H18"/>
  <c r="H17" s="1"/>
  <c r="G18"/>
  <c r="G17" s="1"/>
  <c r="D32" i="8"/>
  <c r="D31" s="1"/>
  <c r="D34"/>
  <c r="D33" s="1"/>
  <c r="D17"/>
  <c r="D16" s="1"/>
  <c r="D15" s="1"/>
  <c r="E16"/>
  <c r="E15" s="1"/>
  <c r="D11"/>
  <c r="D10" s="1"/>
  <c r="D9" s="1"/>
  <c r="G91" i="9"/>
  <c r="G90" s="1"/>
  <c r="G93"/>
  <c r="G92" s="1"/>
  <c r="G48"/>
  <c r="G47" s="1"/>
  <c r="G46" s="1"/>
  <c r="H47"/>
  <c r="H46" s="1"/>
  <c r="G15"/>
  <c r="G14" s="1"/>
  <c r="G13" s="1"/>
  <c r="G12" s="1"/>
  <c r="H46" i="5"/>
  <c r="H45" s="1"/>
  <c r="G46"/>
  <c r="G45" s="1"/>
  <c r="D30" i="8" l="1"/>
  <c r="G89" i="9"/>
  <c r="G88" i="5" l="1"/>
  <c r="G86"/>
  <c r="G85" s="1"/>
  <c r="G13" l="1"/>
  <c r="G12" s="1"/>
  <c r="G11" s="1"/>
  <c r="H87" i="9" l="1"/>
  <c r="G87"/>
  <c r="G86" s="1"/>
  <c r="G85" s="1"/>
  <c r="G84" s="1"/>
  <c r="H86"/>
  <c r="H85" s="1"/>
  <c r="H84" s="1"/>
  <c r="H54"/>
  <c r="H53" s="1"/>
  <c r="H52" s="1"/>
  <c r="G54"/>
  <c r="G53" s="1"/>
  <c r="G52" s="1"/>
  <c r="E46" i="8"/>
  <c r="E45" s="1"/>
  <c r="E44" s="1"/>
  <c r="D46"/>
  <c r="D45" s="1"/>
  <c r="D44" s="1"/>
  <c r="E28"/>
  <c r="E27" s="1"/>
  <c r="E26" s="1"/>
  <c r="D28"/>
  <c r="D27" s="1"/>
  <c r="D26" s="1"/>
  <c r="H82" i="5"/>
  <c r="H81" s="1"/>
  <c r="F19" i="3" s="1"/>
  <c r="G82" i="5"/>
  <c r="G81"/>
  <c r="G80" s="1"/>
  <c r="E19" i="3" s="1"/>
  <c r="E75" i="8"/>
  <c r="E74" s="1"/>
  <c r="D75"/>
  <c r="D74" s="1"/>
  <c r="E72"/>
  <c r="E71" s="1"/>
  <c r="D72"/>
  <c r="D71" s="1"/>
  <c r="E57"/>
  <c r="D57"/>
  <c r="D56" s="1"/>
  <c r="E59"/>
  <c r="E58" s="1"/>
  <c r="D59"/>
  <c r="D58" s="1"/>
  <c r="E56"/>
  <c r="E62"/>
  <c r="E61" s="1"/>
  <c r="D62"/>
  <c r="D61" s="1"/>
  <c r="E53"/>
  <c r="E52" s="1"/>
  <c r="D53"/>
  <c r="D52" s="1"/>
  <c r="E50"/>
  <c r="E49" s="1"/>
  <c r="D50"/>
  <c r="D49" s="1"/>
  <c r="E43"/>
  <c r="E42" s="1"/>
  <c r="D43"/>
  <c r="D42" s="1"/>
  <c r="E40"/>
  <c r="E39" s="1"/>
  <c r="D40"/>
  <c r="D39" s="1"/>
  <c r="E37"/>
  <c r="E36" s="1"/>
  <c r="D37"/>
  <c r="D36" s="1"/>
  <c r="E25"/>
  <c r="E24" s="1"/>
  <c r="E23" s="1"/>
  <c r="D25"/>
  <c r="D24" s="1"/>
  <c r="D23" s="1"/>
  <c r="E20"/>
  <c r="E19" s="1"/>
  <c r="D20"/>
  <c r="D19" s="1"/>
  <c r="E22"/>
  <c r="E21" s="1"/>
  <c r="D22"/>
  <c r="D21" s="1"/>
  <c r="E14"/>
  <c r="E13" s="1"/>
  <c r="D14"/>
  <c r="D13" s="1"/>
  <c r="F9" i="3"/>
  <c r="H36" i="9"/>
  <c r="H35" s="1"/>
  <c r="H34" s="1"/>
  <c r="H33" s="1"/>
  <c r="G36"/>
  <c r="G35" s="1"/>
  <c r="G34" s="1"/>
  <c r="G33" s="1"/>
  <c r="E73" i="8"/>
  <c r="G34" i="5"/>
  <c r="G33" s="1"/>
  <c r="E48" i="8"/>
  <c r="H24" i="5"/>
  <c r="H26"/>
  <c r="H29"/>
  <c r="H28" s="1"/>
  <c r="E60" i="8" s="1"/>
  <c r="E54" s="1"/>
  <c r="H38" i="5"/>
  <c r="H37" s="1"/>
  <c r="H31" s="1"/>
  <c r="H43"/>
  <c r="H42" s="1"/>
  <c r="H49"/>
  <c r="H48" s="1"/>
  <c r="H56"/>
  <c r="H58"/>
  <c r="H65"/>
  <c r="H64" s="1"/>
  <c r="H68"/>
  <c r="H67" s="1"/>
  <c r="H75"/>
  <c r="H74" s="1"/>
  <c r="H91"/>
  <c r="H90"/>
  <c r="H94"/>
  <c r="H93" s="1"/>
  <c r="E38" i="8" s="1"/>
  <c r="H101" i="5"/>
  <c r="H100" s="1"/>
  <c r="H99" s="1"/>
  <c r="H98" s="1"/>
  <c r="H97" s="1"/>
  <c r="H96" s="1"/>
  <c r="F22" i="3" s="1"/>
  <c r="F21" s="1"/>
  <c r="H26" i="9"/>
  <c r="H25" s="1"/>
  <c r="H28"/>
  <c r="H27" s="1"/>
  <c r="H31"/>
  <c r="H30" s="1"/>
  <c r="H29" s="1"/>
  <c r="H40"/>
  <c r="H39" s="1"/>
  <c r="H38" s="1"/>
  <c r="H37" s="1"/>
  <c r="H45"/>
  <c r="H44" s="1"/>
  <c r="H43" s="1"/>
  <c r="H51"/>
  <c r="H50" s="1"/>
  <c r="H49" s="1"/>
  <c r="H61"/>
  <c r="H60" s="1"/>
  <c r="H63"/>
  <c r="H62" s="1"/>
  <c r="H70"/>
  <c r="H69" s="1"/>
  <c r="H68" s="1"/>
  <c r="H73"/>
  <c r="H72" s="1"/>
  <c r="H71" s="1"/>
  <c r="H80"/>
  <c r="H79" s="1"/>
  <c r="H78" s="1"/>
  <c r="H77" s="1"/>
  <c r="H76" s="1"/>
  <c r="H75" s="1"/>
  <c r="H74" s="1"/>
  <c r="H96"/>
  <c r="H95" s="1"/>
  <c r="H94" s="1"/>
  <c r="H88" s="1"/>
  <c r="H99"/>
  <c r="H98" s="1"/>
  <c r="H97" s="1"/>
  <c r="H106"/>
  <c r="H105" s="1"/>
  <c r="H104" s="1"/>
  <c r="H103" s="1"/>
  <c r="H102" s="1"/>
  <c r="H101" s="1"/>
  <c r="H100" s="1"/>
  <c r="G91" i="5"/>
  <c r="G90" s="1"/>
  <c r="G96" i="9"/>
  <c r="G95" s="1"/>
  <c r="G94" s="1"/>
  <c r="G49" i="5"/>
  <c r="G48"/>
  <c r="G51" i="9"/>
  <c r="G50" s="1"/>
  <c r="G49" s="1"/>
  <c r="G45"/>
  <c r="G44" s="1"/>
  <c r="G43" s="1"/>
  <c r="G99"/>
  <c r="G98" s="1"/>
  <c r="G97" s="1"/>
  <c r="G94" i="5"/>
  <c r="G93" s="1"/>
  <c r="D38" i="8" s="1"/>
  <c r="G24" i="5"/>
  <c r="G26"/>
  <c r="G29"/>
  <c r="G28" s="1"/>
  <c r="D60" i="8" s="1"/>
  <c r="G43" i="5"/>
  <c r="G42" s="1"/>
  <c r="G101"/>
  <c r="G100" s="1"/>
  <c r="G99" s="1"/>
  <c r="G98" s="1"/>
  <c r="G97" s="1"/>
  <c r="G96" s="1"/>
  <c r="E22" i="3" s="1"/>
  <c r="E21" s="1"/>
  <c r="G75" i="5"/>
  <c r="G74" s="1"/>
  <c r="G68"/>
  <c r="G67" s="1"/>
  <c r="D51" i="8" s="1"/>
  <c r="G65" i="5"/>
  <c r="G64" s="1"/>
  <c r="D48" i="8"/>
  <c r="G58" i="5"/>
  <c r="G56"/>
  <c r="G38"/>
  <c r="G37" s="1"/>
  <c r="G36" s="1"/>
  <c r="E10" i="3" s="1"/>
  <c r="G106" i="9"/>
  <c r="G105" s="1"/>
  <c r="G104" s="1"/>
  <c r="G103" s="1"/>
  <c r="G102" s="1"/>
  <c r="G101" s="1"/>
  <c r="G100" s="1"/>
  <c r="G80"/>
  <c r="G79" s="1"/>
  <c r="G78" s="1"/>
  <c r="G77" s="1"/>
  <c r="G76" s="1"/>
  <c r="G75" s="1"/>
  <c r="G74" s="1"/>
  <c r="G73"/>
  <c r="G72" s="1"/>
  <c r="G71" s="1"/>
  <c r="G70"/>
  <c r="G69" s="1"/>
  <c r="G68" s="1"/>
  <c r="G63"/>
  <c r="G62" s="1"/>
  <c r="G61"/>
  <c r="G60" s="1"/>
  <c r="G40"/>
  <c r="G39" s="1"/>
  <c r="G38" s="1"/>
  <c r="G37" s="1"/>
  <c r="G31"/>
  <c r="G30" s="1"/>
  <c r="G29" s="1"/>
  <c r="G28"/>
  <c r="G27" s="1"/>
  <c r="G26"/>
  <c r="G25" s="1"/>
  <c r="H55" i="5"/>
  <c r="H54" s="1"/>
  <c r="H53" s="1"/>
  <c r="H52" s="1"/>
  <c r="H51" s="1"/>
  <c r="F13" i="3" s="1"/>
  <c r="F12" s="1"/>
  <c r="H23" i="5"/>
  <c r="H42" i="9" l="1"/>
  <c r="H41" s="1"/>
  <c r="H16" i="5"/>
  <c r="G55"/>
  <c r="G54" s="1"/>
  <c r="G53" s="1"/>
  <c r="G52" s="1"/>
  <c r="G51" s="1"/>
  <c r="E13" i="3" s="1"/>
  <c r="E12" s="1"/>
  <c r="E70" i="8"/>
  <c r="H36" i="5"/>
  <c r="F10" i="3" s="1"/>
  <c r="F17"/>
  <c r="F16" s="1"/>
  <c r="H73" i="5"/>
  <c r="H72" s="1"/>
  <c r="H71" s="1"/>
  <c r="H70" s="1"/>
  <c r="E41" i="8"/>
  <c r="E12"/>
  <c r="H63" i="5"/>
  <c r="H62" s="1"/>
  <c r="H61" s="1"/>
  <c r="H60" s="1"/>
  <c r="F15" i="3" s="1"/>
  <c r="F14" s="1"/>
  <c r="E51" i="8"/>
  <c r="E47" s="1"/>
  <c r="D73"/>
  <c r="G32" i="5"/>
  <c r="H15"/>
  <c r="H10" s="1"/>
  <c r="H9" s="1"/>
  <c r="G23"/>
  <c r="G16" s="1"/>
  <c r="G42" i="9"/>
  <c r="G41" s="1"/>
  <c r="E69" i="8"/>
  <c r="G88" i="9"/>
  <c r="G83" s="1"/>
  <c r="G82" s="1"/>
  <c r="G81" s="1"/>
  <c r="G63" i="5"/>
  <c r="G62" s="1"/>
  <c r="G61" s="1"/>
  <c r="G60" s="1"/>
  <c r="E15" i="3" s="1"/>
  <c r="E14" s="1"/>
  <c r="G73" i="5"/>
  <c r="G72" s="1"/>
  <c r="G71" s="1"/>
  <c r="G70" s="1"/>
  <c r="E17" i="3"/>
  <c r="E16" s="1"/>
  <c r="D41" i="8"/>
  <c r="G41" i="5"/>
  <c r="D12" i="8"/>
  <c r="F11" i="3"/>
  <c r="H40" i="5"/>
  <c r="H8" s="1"/>
  <c r="D55" i="8"/>
  <c r="D54" s="1"/>
  <c r="G15" i="5"/>
  <c r="G10" s="1"/>
  <c r="G9" s="1"/>
  <c r="G84"/>
  <c r="D70" i="8"/>
  <c r="D69" s="1"/>
  <c r="D35"/>
  <c r="E35"/>
  <c r="E29" s="1"/>
  <c r="D47"/>
  <c r="D18"/>
  <c r="G59" i="9"/>
  <c r="G58" s="1"/>
  <c r="G57" s="1"/>
  <c r="G56" s="1"/>
  <c r="G55" s="1"/>
  <c r="G24"/>
  <c r="H67"/>
  <c r="H66" s="1"/>
  <c r="H65" s="1"/>
  <c r="H64" s="1"/>
  <c r="E18" i="8"/>
  <c r="G67" i="9"/>
  <c r="G66" s="1"/>
  <c r="G65" s="1"/>
  <c r="G64" s="1"/>
  <c r="H59"/>
  <c r="H58" s="1"/>
  <c r="H57" s="1"/>
  <c r="H56" s="1"/>
  <c r="H55" s="1"/>
  <c r="G32"/>
  <c r="H32"/>
  <c r="H83"/>
  <c r="H82" s="1"/>
  <c r="H81" s="1"/>
  <c r="H24"/>
  <c r="H17" s="1"/>
  <c r="H16" s="1"/>
  <c r="H10" l="1"/>
  <c r="H9" s="1"/>
  <c r="H11"/>
  <c r="E8" i="8"/>
  <c r="E7" s="1"/>
  <c r="E9" i="3"/>
  <c r="G31" i="5"/>
  <c r="G17" i="9"/>
  <c r="G16" s="1"/>
  <c r="H107"/>
  <c r="D8" i="8"/>
  <c r="D29"/>
  <c r="E8" i="3"/>
  <c r="G79" i="5"/>
  <c r="G78" s="1"/>
  <c r="G77" s="1"/>
  <c r="E20" i="3"/>
  <c r="E18" s="1"/>
  <c r="F20"/>
  <c r="F18" s="1"/>
  <c r="F8"/>
  <c r="F7" s="1"/>
  <c r="G40" i="5"/>
  <c r="G8" s="1"/>
  <c r="G7" s="1"/>
  <c r="E11" i="3"/>
  <c r="E76" i="8"/>
  <c r="G10" i="9" l="1"/>
  <c r="G9" s="1"/>
  <c r="G107" s="1"/>
  <c r="G11"/>
  <c r="D7" i="8"/>
  <c r="D76" s="1"/>
  <c r="E7" i="3"/>
  <c r="E23" s="1"/>
  <c r="H103" i="5"/>
  <c r="H7"/>
  <c r="G103"/>
  <c r="F23" i="3"/>
</calcChain>
</file>

<file path=xl/sharedStrings.xml><?xml version="1.0" encoding="utf-8"?>
<sst xmlns="http://schemas.openxmlformats.org/spreadsheetml/2006/main" count="1178" uniqueCount="139">
  <si>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</si>
  <si>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</si>
  <si>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</si>
  <si>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</si>
  <si>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</si>
  <si>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</si>
  <si>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</si>
  <si>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</si>
  <si>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</si>
  <si>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</si>
  <si>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</si>
  <si>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</si>
  <si>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</si>
  <si>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</si>
  <si>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</si>
  <si>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</si>
  <si>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</si>
  <si>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</si>
  <si>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</si>
  <si>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</si>
  <si>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</si>
  <si>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</si>
  <si>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</si>
  <si>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</si>
  <si>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</si>
  <si>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</si>
  <si>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</si>
  <si>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</si>
  <si>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</si>
  <si>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</si>
  <si>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</si>
  <si>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</si>
  <si>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</si>
  <si>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</si>
  <si>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</si>
  <si>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</si>
  <si>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</si>
  <si>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</si>
  <si>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</si>
  <si>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</si>
  <si>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</si>
  <si>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</si>
  <si>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</si>
  <si>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</si>
  <si>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</si>
  <si>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</si>
  <si>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</si>
  <si>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</si>
  <si>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</si>
  <si>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</si>
  <si>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</si>
  <si>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</si>
  <si>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</si>
  <si>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</si>
  <si>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не включенные в муниципальные программы Беляницкого сельского поселения</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</si>
  <si>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</si>
  <si>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</si>
  <si>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</si>
  <si>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</si>
  <si>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</si>
  <si>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</si>
  <si>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</si>
  <si>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</si>
  <si>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</si>
  <si>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</si>
  <si>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</si>
  <si>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</si>
  <si>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</si>
  <si>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</si>
  <si>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</si>
  <si>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</si>
  <si>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</si>
  <si>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</si>
  <si>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</si>
  <si>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</si>
  <si>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</si>
  <si>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</si>
  <si>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</si>
  <si>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</si>
  <si>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</si>
  <si>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</si>
  <si>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</si>
  <si>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119014012С</t>
  </si>
  <si>
    <t>119014013С</t>
  </si>
  <si>
    <t>992004000А</t>
  </si>
  <si>
    <t>113014002Б</t>
  </si>
  <si>
    <t>112044002Б</t>
  </si>
  <si>
    <t>112014002Б</t>
  </si>
  <si>
    <t>112024004Б</t>
  </si>
  <si>
    <t>111044001О</t>
  </si>
  <si>
    <t>113024002Б</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</si>
  <si>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</si>
  <si>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</si>
  <si>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</si>
  <si>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</si>
  <si>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</si>
  <si>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</si>
  <si>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</si>
  <si>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</si>
  <si>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07</t>
  </si>
  <si>
    <t>Обеспечение проведения выборов и референдумов</t>
  </si>
  <si>
    <t>Расходы на обеспечение проведения выборов</t>
  </si>
  <si>
    <t>КВР</t>
  </si>
  <si>
    <t>1110210540</t>
  </si>
  <si>
    <t>1110251180</t>
  </si>
  <si>
    <t>994004000Я</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</si>
  <si>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</si>
  <si>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</si>
  <si>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</si>
  <si>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</si>
  <si>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</si>
  <si>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880</t>
  </si>
  <si>
    <t>Специальные расходы</t>
  </si>
  <si>
    <t>Приложение 5</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</si>
  <si>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</si>
  <si>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</si>
  <si>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</si>
  <si>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</si>
  <si>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</si>
  <si>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</si>
  <si>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</si>
  <si>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</si>
  <si>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</si>
  <si>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</si>
  <si>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</si>
  <si>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Приложение 6</t>
  </si>
  <si>
    <t>Расходы на повышение оплаты труда работникам муниципальных учреждений в связи с увеличением минимального размера оплаты труда за счет средств местного бюджета</t>
  </si>
  <si>
    <t>Расходы на повышение оплаты труда работникам муниципальных учреждений в связи с увеличением минимального размера оплаты труда</t>
  </si>
  <si>
    <t>1190110200</t>
  </si>
  <si>
    <t>11901S020С</t>
  </si>
  <si>
    <t>Утверждено Решением о бюджете на 2018 год</t>
  </si>
  <si>
    <t>Исполнено за 2018 год</t>
  </si>
  <si>
    <t xml:space="preserve"> решению Совета депутатов Беляницкого сельского поселения Сонковского района Тверской области от  .   . 2019   №      "Об утверждении годового отчета об исполнении бюджета муниципального образования Беляницкое сельское  поселение Сонковского района Тверской области за 2018 год"</t>
  </si>
  <si>
    <t xml:space="preserve">                                                    Приложение 3</t>
  </si>
  <si>
    <t>Приложение 4</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</si>
  <si>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 xml:space="preserve">и непрограммным направлениям деятельности), группам и подгруппам видов расходов классификации расходов бюджетов на 2018 год </t>
    </r>
  </si>
  <si>
    <t xml:space="preserve">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t>
  </si>
  <si>
    <t xml:space="preserve">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t>
  </si>
  <si>
    <t xml:space="preserve">Распределение бюджетных ассигнований местного бюджета по разделам и подразделам классификации расходов бюджетов на 2018 год </t>
  </si>
</sst>
</file>

<file path=xl/styles.xml><?xml version="1.0" encoding="utf-8"?>
<styleSheet xmlns="http://schemas.openxmlformats.org/spreadsheetml/2006/main">
  <numFmts count="1">
    <numFmt numFmtId="164" formatCode="#,##0.000"/>
  </numFmts>
  <fonts count="23">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pplyNumberFormat="0" applyFont="0" applyFill="0" applyBorder="0" applyAlignment="0" applyProtection="0">
      <alignment vertical="top"/>
    </xf>
  </cellStyleXfs>
  <cellXfs count="168">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vertical="center" wrapText="1"/>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164" fontId="9"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0"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9" fillId="0" borderId="1" xfId="0" applyNumberFormat="1" applyFont="1" applyFill="1" applyBorder="1" applyAlignment="1" applyProtection="1">
      <alignment vertical="top" wrapText="1"/>
    </xf>
    <xf numFmtId="0" fontId="12"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xf>
    <xf numFmtId="49" fontId="16" fillId="0" borderId="1" xfId="0" applyNumberFormat="1" applyFont="1" applyBorder="1" applyAlignment="1">
      <alignment horizontal="center"/>
    </xf>
    <xf numFmtId="3" fontId="16" fillId="0" borderId="1" xfId="0" applyNumberFormat="1" applyFont="1" applyFill="1" applyBorder="1" applyAlignment="1">
      <alignment horizontal="center" vertical="center"/>
    </xf>
    <xf numFmtId="0" fontId="15" fillId="0" borderId="2" xfId="0" applyFont="1" applyBorder="1" applyAlignment="1">
      <alignment horizontal="right"/>
    </xf>
    <xf numFmtId="49" fontId="15" fillId="0" borderId="3" xfId="0" applyNumberFormat="1" applyFont="1" applyBorder="1" applyAlignment="1">
      <alignment horizontal="right"/>
    </xf>
    <xf numFmtId="0" fontId="16" fillId="0" borderId="2" xfId="0" applyFont="1" applyBorder="1" applyAlignment="1">
      <alignment horizontal="right"/>
    </xf>
    <xf numFmtId="49" fontId="16" fillId="0" borderId="3" xfId="0" applyNumberFormat="1" applyFont="1" applyBorder="1" applyAlignment="1">
      <alignment horizontal="right"/>
    </xf>
    <xf numFmtId="0" fontId="15" fillId="0" borderId="4" xfId="0" applyFont="1" applyBorder="1" applyAlignment="1">
      <alignment horizontal="center"/>
    </xf>
    <xf numFmtId="0" fontId="15" fillId="0" borderId="5" xfId="0" applyFont="1" applyBorder="1" applyAlignment="1">
      <alignment horizontal="center"/>
    </xf>
    <xf numFmtId="49" fontId="15"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1" fillId="0" borderId="1" xfId="0" applyNumberFormat="1" applyFont="1" applyFill="1" applyBorder="1" applyAlignment="1" applyProtection="1">
      <alignment horizontal="right" vertical="top" wrapText="1"/>
    </xf>
    <xf numFmtId="49" fontId="9"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9" fillId="0" borderId="1" xfId="0" applyFont="1" applyFill="1" applyBorder="1" applyAlignment="1">
      <alignment horizontal="left" wrapText="1"/>
    </xf>
    <xf numFmtId="0" fontId="8" fillId="0" borderId="1" xfId="0" applyFont="1" applyFill="1" applyBorder="1" applyAlignment="1">
      <alignment horizontal="right" wrapText="1"/>
    </xf>
    <xf numFmtId="164" fontId="9"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9"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8"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9"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9"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9" fillId="0" borderId="1" xfId="0" applyNumberFormat="1" applyFont="1" applyFill="1" applyBorder="1" applyAlignment="1" applyProtection="1">
      <alignment horizontal="right" vertical="top" wrapText="1"/>
    </xf>
    <xf numFmtId="49" fontId="20"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9"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1" fillId="0" borderId="0" xfId="0" applyFont="1" applyAlignment="1">
      <alignment horizontal="right" wrapText="1"/>
    </xf>
    <xf numFmtId="49" fontId="16" fillId="0" borderId="6" xfId="0" applyNumberFormat="1" applyFont="1" applyBorder="1" applyAlignment="1">
      <alignment horizontal="center" vertical="center"/>
    </xf>
    <xf numFmtId="0" fontId="15" fillId="0" borderId="7" xfId="0" applyFont="1" applyBorder="1" applyAlignment="1">
      <alignment wrapText="1"/>
    </xf>
    <xf numFmtId="0" fontId="16" fillId="0" borderId="7" xfId="0" applyFont="1" applyBorder="1" applyAlignment="1">
      <alignment wrapText="1"/>
    </xf>
    <xf numFmtId="0" fontId="16" fillId="0" borderId="8" xfId="0" applyFont="1" applyBorder="1" applyAlignment="1">
      <alignment wrapText="1"/>
    </xf>
    <xf numFmtId="0" fontId="17" fillId="0" borderId="9" xfId="0" applyFont="1" applyFill="1" applyBorder="1" applyAlignment="1">
      <alignment vertical="top" wrapText="1"/>
    </xf>
    <xf numFmtId="0" fontId="15" fillId="0" borderId="8" xfId="0" applyFont="1" applyBorder="1" applyAlignment="1">
      <alignment horizontal="left" wrapText="1"/>
    </xf>
    <xf numFmtId="0" fontId="16" fillId="0" borderId="8" xfId="0" applyFont="1" applyBorder="1" applyAlignment="1">
      <alignment horizontal="left" wrapText="1"/>
    </xf>
    <xf numFmtId="49" fontId="15" fillId="0" borderId="10" xfId="0" applyNumberFormat="1" applyFont="1" applyBorder="1" applyAlignment="1">
      <alignment horizontal="left"/>
    </xf>
    <xf numFmtId="164" fontId="15" fillId="0" borderId="1" xfId="0" applyNumberFormat="1" applyFont="1" applyFill="1" applyBorder="1" applyAlignment="1">
      <alignment horizontal="right"/>
    </xf>
    <xf numFmtId="164" fontId="16" fillId="0" borderId="1" xfId="0" applyNumberFormat="1" applyFont="1" applyFill="1" applyBorder="1" applyAlignment="1">
      <alignment horizontal="right"/>
    </xf>
    <xf numFmtId="164" fontId="15" fillId="0" borderId="1" xfId="0" applyNumberFormat="1" applyFont="1" applyFill="1" applyBorder="1" applyAlignment="1" applyProtection="1">
      <alignment horizontal="right" shrinkToFit="1"/>
      <protection locked="0"/>
    </xf>
    <xf numFmtId="164" fontId="16" fillId="0" borderId="1" xfId="0" applyNumberFormat="1" applyFont="1" applyFill="1" applyBorder="1" applyAlignment="1" applyProtection="1">
      <alignment horizontal="right" shrinkToFit="1"/>
      <protection locked="0"/>
    </xf>
    <xf numFmtId="0" fontId="0" fillId="0" borderId="1" xfId="0" applyNumberFormat="1" applyFont="1" applyFill="1" applyBorder="1" applyAlignment="1" applyProtection="1">
      <alignment horizontal="center" vertical="top"/>
    </xf>
    <xf numFmtId="0" fontId="10"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xf numFmtId="49" fontId="3" fillId="0" borderId="1" xfId="0" applyNumberFormat="1" applyFont="1" applyFill="1" applyBorder="1" applyAlignment="1">
      <alignment horizontal="center" wrapText="1"/>
    </xf>
    <xf numFmtId="49" fontId="9" fillId="0" borderId="14" xfId="0" applyNumberFormat="1" applyFont="1" applyFill="1" applyBorder="1" applyAlignment="1" applyProtection="1">
      <alignment horizontal="center" vertical="top" wrapText="1"/>
    </xf>
    <xf numFmtId="49" fontId="10" fillId="0" borderId="14" xfId="0" applyNumberFormat="1" applyFont="1" applyFill="1" applyBorder="1" applyAlignment="1" applyProtection="1">
      <alignment horizontal="right" vertical="top" wrapText="1"/>
    </xf>
    <xf numFmtId="0" fontId="22" fillId="0" borderId="14"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6" fillId="0" borderId="14"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9" fillId="0" borderId="14" xfId="0" applyNumberFormat="1" applyFont="1" applyFill="1" applyBorder="1" applyAlignment="1" applyProtection="1">
      <alignment horizontal="right" vertical="top" wrapText="1"/>
    </xf>
    <xf numFmtId="0"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right" vertical="top" wrapText="1"/>
    </xf>
    <xf numFmtId="164" fontId="9" fillId="0" borderId="15" xfId="0" applyNumberFormat="1" applyFont="1" applyFill="1" applyBorder="1" applyAlignment="1" applyProtection="1">
      <alignment horizontal="right" vertical="top" wrapText="1"/>
    </xf>
    <xf numFmtId="164" fontId="3" fillId="0" borderId="12"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top"/>
    </xf>
    <xf numFmtId="49" fontId="3" fillId="0" borderId="15" xfId="0" applyNumberFormat="1" applyFont="1" applyFill="1" applyBorder="1" applyAlignment="1" applyProtection="1">
      <alignment horizontal="center" vertical="top" wrapText="1"/>
    </xf>
    <xf numFmtId="49" fontId="3" fillId="0" borderId="15"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4"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1"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9" fillId="0" borderId="1" xfId="0" applyNumberFormat="1" applyFont="1" applyFill="1" applyBorder="1" applyAlignment="1">
      <alignment horizontal="center"/>
    </xf>
    <xf numFmtId="0" fontId="9"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1"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0" fillId="0" borderId="1" xfId="0" applyFont="1" applyFill="1" applyBorder="1" applyAlignment="1">
      <alignment horizontal="center" wrapText="1"/>
    </xf>
    <xf numFmtId="0" fontId="0" fillId="0" borderId="0" xfId="0" applyNumberFormat="1" applyFont="1" applyFill="1" applyBorder="1" applyAlignment="1" applyProtection="1">
      <alignment vertical="top"/>
    </xf>
    <xf numFmtId="49" fontId="16" fillId="0" borderId="14" xfId="0" applyNumberFormat="1" applyFont="1" applyBorder="1" applyAlignment="1">
      <alignment horizontal="right" wrapText="1"/>
    </xf>
    <xf numFmtId="49" fontId="16" fillId="0" borderId="11" xfId="0" applyNumberFormat="1" applyFont="1" applyBorder="1" applyAlignment="1">
      <alignment horizontal="center" vertical="center" wrapText="1"/>
    </xf>
    <xf numFmtId="0" fontId="3" fillId="0" borderId="1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top"/>
    </xf>
    <xf numFmtId="0" fontId="5" fillId="0" borderId="14"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right" vertical="top"/>
    </xf>
    <xf numFmtId="3" fontId="5" fillId="0" borderId="13" xfId="0" applyNumberFormat="1" applyFont="1" applyFill="1" applyBorder="1" applyAlignment="1">
      <alignment horizontal="right" vertical="center" wrapText="1"/>
    </xf>
    <xf numFmtId="0" fontId="1" fillId="0" borderId="13"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horizontal="right" vertical="top" wrapText="1"/>
    </xf>
    <xf numFmtId="0" fontId="14" fillId="0" borderId="0" xfId="0" applyNumberFormat="1" applyFont="1" applyFill="1" applyBorder="1" applyAlignment="1" applyProtection="1">
      <alignment horizontal="right" vertical="top" wrapText="1"/>
    </xf>
    <xf numFmtId="0" fontId="15" fillId="0" borderId="0" xfId="0" applyFont="1" applyFill="1" applyAlignment="1">
      <alignment horizontal="center" vertical="center" wrapText="1"/>
    </xf>
    <xf numFmtId="0" fontId="14" fillId="0" borderId="0" xfId="0" applyNumberFormat="1" applyFont="1" applyFill="1" applyBorder="1" applyAlignment="1" applyProtection="1">
      <alignment vertical="top" wrapText="1"/>
    </xf>
    <xf numFmtId="0" fontId="15"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125"/>
  <sheetViews>
    <sheetView tabSelected="1" workbookViewId="0">
      <selection activeCell="A4" sqref="A4"/>
    </sheetView>
  </sheetViews>
  <sheetFormatPr defaultColWidth="8.140625" defaultRowHeight="12.75"/>
  <cols>
    <col min="1" max="1" width="4.28515625" customWidth="1"/>
    <col min="2" max="2" width="4.85546875" customWidth="1"/>
    <col min="3" max="3" width="5.85546875" customWidth="1"/>
    <col min="4" max="4" width="47.85546875" customWidth="1"/>
    <col min="5" max="5" width="13.85546875" customWidth="1"/>
    <col min="6" max="6" width="13.42578125" customWidth="1"/>
  </cols>
  <sheetData>
    <row r="1" spans="1:6" ht="15">
      <c r="A1" s="21"/>
      <c r="B1" s="21"/>
      <c r="C1" s="22"/>
      <c r="D1" s="156" t="s">
        <v>133</v>
      </c>
      <c r="E1" s="156"/>
      <c r="F1" s="157"/>
    </row>
    <row r="2" spans="1:6" ht="120.75" customHeight="1">
      <c r="A2" s="21"/>
      <c r="B2" s="21"/>
      <c r="C2" s="22"/>
      <c r="D2" s="97"/>
      <c r="E2" s="158" t="s">
        <v>132</v>
      </c>
      <c r="F2" s="159"/>
    </row>
    <row r="3" spans="1:6" ht="47.25" customHeight="1">
      <c r="A3" s="160" t="s">
        <v>138</v>
      </c>
      <c r="B3" s="160"/>
      <c r="C3" s="160"/>
      <c r="D3" s="160"/>
      <c r="E3" s="160"/>
      <c r="F3" s="157"/>
    </row>
    <row r="4" spans="1:6" s="3" customFormat="1" ht="15">
      <c r="A4" s="21"/>
      <c r="B4" s="21"/>
      <c r="C4" s="22"/>
      <c r="D4" s="23"/>
      <c r="E4" s="154" t="s">
        <v>7</v>
      </c>
      <c r="F4" s="155"/>
    </row>
    <row r="5" spans="1:6" ht="60.75" customHeight="1">
      <c r="A5" s="147" t="s">
        <v>9</v>
      </c>
      <c r="B5" s="147" t="s">
        <v>40</v>
      </c>
      <c r="C5" s="147" t="s">
        <v>41</v>
      </c>
      <c r="D5" s="148" t="s">
        <v>42</v>
      </c>
      <c r="E5" s="152" t="s">
        <v>130</v>
      </c>
      <c r="F5" s="152" t="s">
        <v>131</v>
      </c>
    </row>
    <row r="6" spans="1:6" ht="14.25">
      <c r="A6" s="50" t="s">
        <v>43</v>
      </c>
      <c r="B6" s="50" t="s">
        <v>10</v>
      </c>
      <c r="C6" s="50" t="s">
        <v>44</v>
      </c>
      <c r="D6" s="98" t="s">
        <v>45</v>
      </c>
      <c r="E6" s="51">
        <v>5</v>
      </c>
      <c r="F6" s="51">
        <v>6</v>
      </c>
    </row>
    <row r="7" spans="1:6" ht="15">
      <c r="A7" s="52">
        <v>1</v>
      </c>
      <c r="B7" s="53" t="s">
        <v>5</v>
      </c>
      <c r="C7" s="53" t="s">
        <v>28</v>
      </c>
      <c r="D7" s="99" t="s">
        <v>4</v>
      </c>
      <c r="E7" s="106">
        <f>SUM(E8:E11)</f>
        <v>1850.6499999999999</v>
      </c>
      <c r="F7" s="106">
        <f>SUM(F8:F11)</f>
        <v>1676.2377899999999</v>
      </c>
    </row>
    <row r="8" spans="1:6" ht="71.25">
      <c r="A8" s="54"/>
      <c r="B8" s="55" t="s">
        <v>5</v>
      </c>
      <c r="C8" s="55" t="s">
        <v>6</v>
      </c>
      <c r="D8" s="100" t="s">
        <v>18</v>
      </c>
      <c r="E8" s="107">
        <f>SUM(Вед!G9)</f>
        <v>1689.3999999999999</v>
      </c>
      <c r="F8" s="107">
        <f>SUM(Вед!H9)</f>
        <v>1515.9877899999999</v>
      </c>
    </row>
    <row r="9" spans="1:6" ht="30">
      <c r="A9" s="54"/>
      <c r="B9" s="55" t="s">
        <v>5</v>
      </c>
      <c r="C9" s="55" t="s">
        <v>99</v>
      </c>
      <c r="D9" s="112" t="s">
        <v>100</v>
      </c>
      <c r="E9" s="107">
        <f>SUM(Вед!G32)</f>
        <v>107.9</v>
      </c>
      <c r="F9" s="107">
        <f>SUM(Вед!H32)</f>
        <v>107.9</v>
      </c>
    </row>
    <row r="10" spans="1:6" s="3" customFormat="1" ht="14.25">
      <c r="A10" s="54"/>
      <c r="B10" s="55" t="s">
        <v>5</v>
      </c>
      <c r="C10" s="55" t="s">
        <v>30</v>
      </c>
      <c r="D10" s="101" t="s">
        <v>24</v>
      </c>
      <c r="E10" s="107">
        <f>SUM(Вед!G36)</f>
        <v>1</v>
      </c>
      <c r="F10" s="107">
        <f>SUM(Вед!H36)</f>
        <v>0</v>
      </c>
    </row>
    <row r="11" spans="1:6" s="3" customFormat="1" ht="14.25">
      <c r="A11" s="54"/>
      <c r="B11" s="55" t="s">
        <v>5</v>
      </c>
      <c r="C11" s="55" t="s">
        <v>46</v>
      </c>
      <c r="D11" s="102" t="s">
        <v>47</v>
      </c>
      <c r="E11" s="107">
        <f>SUM(Вед!G41)</f>
        <v>52.35</v>
      </c>
      <c r="F11" s="107">
        <f>SUM(Вед!H41)</f>
        <v>52.35</v>
      </c>
    </row>
    <row r="12" spans="1:6" s="3" customFormat="1" ht="15">
      <c r="A12" s="52">
        <v>2</v>
      </c>
      <c r="B12" s="53" t="s">
        <v>13</v>
      </c>
      <c r="C12" s="53" t="s">
        <v>28</v>
      </c>
      <c r="D12" s="103" t="s">
        <v>14</v>
      </c>
      <c r="E12" s="108">
        <f>E13</f>
        <v>76.5</v>
      </c>
      <c r="F12" s="108">
        <f>F13</f>
        <v>76.5</v>
      </c>
    </row>
    <row r="13" spans="1:6" s="3" customFormat="1" ht="14.25">
      <c r="A13" s="54"/>
      <c r="B13" s="55" t="s">
        <v>13</v>
      </c>
      <c r="C13" s="55" t="s">
        <v>19</v>
      </c>
      <c r="D13" s="104" t="s">
        <v>15</v>
      </c>
      <c r="E13" s="109">
        <f>SUM(Вед!G51)</f>
        <v>76.5</v>
      </c>
      <c r="F13" s="109">
        <f>SUM(Вед!H51)</f>
        <v>76.5</v>
      </c>
    </row>
    <row r="14" spans="1:6" s="3" customFormat="1" ht="30">
      <c r="A14" s="52">
        <v>3</v>
      </c>
      <c r="B14" s="53" t="s">
        <v>19</v>
      </c>
      <c r="C14" s="53" t="s">
        <v>28</v>
      </c>
      <c r="D14" s="103" t="s">
        <v>36</v>
      </c>
      <c r="E14" s="108">
        <f>E15</f>
        <v>110.3</v>
      </c>
      <c r="F14" s="108">
        <f>F15</f>
        <v>95.775200000000012</v>
      </c>
    </row>
    <row r="15" spans="1:6" s="3" customFormat="1" ht="14.25">
      <c r="A15" s="54"/>
      <c r="B15" s="55" t="s">
        <v>19</v>
      </c>
      <c r="C15" s="55" t="s">
        <v>37</v>
      </c>
      <c r="D15" s="104" t="s">
        <v>38</v>
      </c>
      <c r="E15" s="109">
        <f>SUM(Вед!G60)</f>
        <v>110.3</v>
      </c>
      <c r="F15" s="109">
        <f>SUM(Вед!H60)</f>
        <v>95.775200000000012</v>
      </c>
    </row>
    <row r="16" spans="1:6" s="3" customFormat="1" ht="15">
      <c r="A16" s="52">
        <v>4</v>
      </c>
      <c r="B16" s="53" t="s">
        <v>6</v>
      </c>
      <c r="C16" s="53" t="s">
        <v>28</v>
      </c>
      <c r="D16" s="103" t="s">
        <v>62</v>
      </c>
      <c r="E16" s="108">
        <f>SUM(E17)</f>
        <v>543.22500000000002</v>
      </c>
      <c r="F16" s="108">
        <f>SUM(F17)</f>
        <v>256.55700000000002</v>
      </c>
    </row>
    <row r="17" spans="1:6" s="3" customFormat="1" ht="14.25">
      <c r="A17" s="54"/>
      <c r="B17" s="55" t="s">
        <v>6</v>
      </c>
      <c r="C17" s="55" t="s">
        <v>63</v>
      </c>
      <c r="D17" s="104" t="s">
        <v>64</v>
      </c>
      <c r="E17" s="109">
        <f>SUM(Вед!G74)</f>
        <v>543.22500000000002</v>
      </c>
      <c r="F17" s="109">
        <f>SUM(Вед!H74)</f>
        <v>256.55700000000002</v>
      </c>
    </row>
    <row r="18" spans="1:6" ht="15">
      <c r="A18" s="52">
        <v>5</v>
      </c>
      <c r="B18" s="53" t="s">
        <v>16</v>
      </c>
      <c r="C18" s="53" t="s">
        <v>28</v>
      </c>
      <c r="D18" s="103" t="s">
        <v>17</v>
      </c>
      <c r="E18" s="108">
        <f>SUM(E19:E20)</f>
        <v>710</v>
      </c>
      <c r="F18" s="108">
        <f>SUM(F19:F20)</f>
        <v>518.92543999999998</v>
      </c>
    </row>
    <row r="19" spans="1:6" ht="15">
      <c r="A19" s="52"/>
      <c r="B19" s="53"/>
      <c r="C19" s="55" t="s">
        <v>13</v>
      </c>
      <c r="D19" s="120" t="s">
        <v>110</v>
      </c>
      <c r="E19" s="109">
        <f>SUM(Вед!G80)</f>
        <v>25.3</v>
      </c>
      <c r="F19" s="109">
        <f>SUM(Вед!H80)</f>
        <v>25.253799999999998</v>
      </c>
    </row>
    <row r="20" spans="1:6" ht="14.25">
      <c r="A20" s="54"/>
      <c r="B20" s="55" t="s">
        <v>16</v>
      </c>
      <c r="C20" s="55" t="s">
        <v>19</v>
      </c>
      <c r="D20" s="104" t="s">
        <v>20</v>
      </c>
      <c r="E20" s="109">
        <f>SUM(Вед!G84)</f>
        <v>684.7</v>
      </c>
      <c r="F20" s="109">
        <f>SUM(Вед!H84)</f>
        <v>493.67164000000002</v>
      </c>
    </row>
    <row r="21" spans="1:6" s="3" customFormat="1" ht="60">
      <c r="A21" s="52">
        <v>6</v>
      </c>
      <c r="B21" s="53" t="s">
        <v>27</v>
      </c>
      <c r="C21" s="53" t="s">
        <v>28</v>
      </c>
      <c r="D21" s="103" t="s">
        <v>29</v>
      </c>
      <c r="E21" s="108">
        <f>E22</f>
        <v>22</v>
      </c>
      <c r="F21" s="108">
        <f>F22</f>
        <v>22</v>
      </c>
    </row>
    <row r="22" spans="1:6" ht="57">
      <c r="A22" s="54"/>
      <c r="B22" s="55" t="s">
        <v>27</v>
      </c>
      <c r="C22" s="55" t="s">
        <v>19</v>
      </c>
      <c r="D22" s="104" t="s">
        <v>39</v>
      </c>
      <c r="E22" s="109">
        <f>SUM(Вед!G96)</f>
        <v>22</v>
      </c>
      <c r="F22" s="109">
        <f>SUM(Вед!H96)</f>
        <v>22</v>
      </c>
    </row>
    <row r="23" spans="1:6" ht="15">
      <c r="A23" s="56"/>
      <c r="B23" s="57"/>
      <c r="C23" s="58"/>
      <c r="D23" s="105" t="s">
        <v>22</v>
      </c>
      <c r="E23" s="106">
        <f>E21+E18+E12+E7+E14+E16</f>
        <v>3312.6749999999997</v>
      </c>
      <c r="F23" s="106">
        <f>F21+F18+F12+F7+F14+F16</f>
        <v>2645.9954299999999</v>
      </c>
    </row>
    <row r="27" spans="1:6" s="3" customFormat="1" ht="15.75" customHeight="1"/>
    <row r="28" spans="1:6" ht="28.5" customHeight="1"/>
    <row r="29" spans="1:6" s="3" customFormat="1" ht="19.5" customHeight="1"/>
    <row r="30" spans="1:6" s="3" customFormat="1" ht="19.5" customHeight="1"/>
    <row r="31" spans="1:6" s="3" customFormat="1" ht="26.25" customHeight="1"/>
    <row r="36" s="3" customFormat="1" ht="37.5" customHeight="1"/>
    <row r="37" ht="45" customHeight="1"/>
    <row r="38" ht="15" customHeight="1"/>
    <row r="39" ht="90.75" customHeight="1"/>
    <row r="41" s="3" customFormat="1"/>
    <row r="75" ht="27.75" customHeight="1"/>
    <row r="76" ht="27.75" customHeight="1"/>
    <row r="77" ht="13.5" customHeight="1"/>
    <row r="78" ht="39.75" customHeight="1"/>
    <row r="79" ht="41.25" customHeight="1"/>
    <row r="80" ht="14.25" customHeight="1"/>
    <row r="125" ht="39.75" customHeight="1"/>
  </sheetData>
  <mergeCells count="4">
    <mergeCell ref="E4:F4"/>
    <mergeCell ref="D1:F1"/>
    <mergeCell ref="E2:F2"/>
    <mergeCell ref="A3:F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Q107"/>
  <sheetViews>
    <sheetView workbookViewId="0">
      <selection activeCell="J5" sqref="J5"/>
    </sheetView>
  </sheetViews>
  <sheetFormatPr defaultColWidth="8.140625" defaultRowHeight="12.75"/>
  <cols>
    <col min="1" max="1" width="2.42578125" style="2" customWidth="1"/>
    <col min="2" max="2" width="4.5703125" customWidth="1"/>
    <col min="3" max="3" width="4" customWidth="1"/>
    <col min="4" max="4" width="11.85546875" customWidth="1"/>
    <col min="5" max="5" width="4.5703125" customWidth="1"/>
    <col min="6" max="6" width="47" customWidth="1"/>
    <col min="7" max="7" width="12.85546875" customWidth="1"/>
    <col min="8" max="8" width="11.85546875" customWidth="1"/>
  </cols>
  <sheetData>
    <row r="1" spans="1:8">
      <c r="A1" s="4"/>
      <c r="B1" s="5"/>
      <c r="C1" s="5"/>
      <c r="D1" s="5"/>
      <c r="E1" s="5"/>
      <c r="F1" s="158" t="s">
        <v>134</v>
      </c>
      <c r="G1" s="158"/>
      <c r="H1" s="161"/>
    </row>
    <row r="2" spans="1:8" ht="133.5" customHeight="1">
      <c r="A2" s="4"/>
      <c r="B2" s="5"/>
      <c r="C2" s="5"/>
      <c r="D2" s="5"/>
      <c r="E2" s="5"/>
      <c r="F2" s="97"/>
      <c r="G2" s="158" t="s">
        <v>132</v>
      </c>
      <c r="H2" s="159"/>
    </row>
    <row r="3" spans="1:8">
      <c r="A3" s="162" t="s">
        <v>137</v>
      </c>
      <c r="B3" s="162"/>
      <c r="C3" s="162"/>
      <c r="D3" s="162"/>
      <c r="E3" s="162"/>
      <c r="F3" s="162"/>
      <c r="G3" s="162"/>
      <c r="H3" s="157"/>
    </row>
    <row r="4" spans="1:8" s="1" customFormat="1">
      <c r="A4" s="162"/>
      <c r="B4" s="162"/>
      <c r="C4" s="162"/>
      <c r="D4" s="162"/>
      <c r="E4" s="162"/>
      <c r="F4" s="162"/>
      <c r="G4" s="162"/>
      <c r="H4" s="157"/>
    </row>
    <row r="5" spans="1:8" s="1" customFormat="1" ht="36" customHeight="1">
      <c r="A5" s="162"/>
      <c r="B5" s="162"/>
      <c r="C5" s="162"/>
      <c r="D5" s="162"/>
      <c r="E5" s="162"/>
      <c r="F5" s="162"/>
      <c r="G5" s="162"/>
      <c r="H5" s="157"/>
    </row>
    <row r="6" spans="1:8">
      <c r="A6" s="4"/>
      <c r="B6" s="5"/>
      <c r="C6" s="5"/>
      <c r="D6" s="5"/>
      <c r="E6" s="5"/>
      <c r="F6" s="5"/>
      <c r="H6" s="151" t="s">
        <v>7</v>
      </c>
    </row>
    <row r="7" spans="1:8" ht="57.75" customHeight="1">
      <c r="A7" s="150" t="s">
        <v>9</v>
      </c>
      <c r="B7" s="149" t="s">
        <v>0</v>
      </c>
      <c r="C7" s="149" t="s">
        <v>1</v>
      </c>
      <c r="D7" s="149" t="s">
        <v>3</v>
      </c>
      <c r="E7" s="150" t="s">
        <v>2</v>
      </c>
      <c r="F7" s="149" t="s">
        <v>26</v>
      </c>
      <c r="G7" s="152" t="s">
        <v>130</v>
      </c>
      <c r="H7" s="152" t="s">
        <v>131</v>
      </c>
    </row>
    <row r="8" spans="1:8">
      <c r="A8" s="6" t="s">
        <v>43</v>
      </c>
      <c r="B8" s="7">
        <v>2</v>
      </c>
      <c r="C8" s="7">
        <v>3</v>
      </c>
      <c r="D8" s="7">
        <v>4</v>
      </c>
      <c r="E8" s="6" t="s">
        <v>49</v>
      </c>
      <c r="F8" s="7">
        <v>6</v>
      </c>
      <c r="G8" s="32">
        <v>7</v>
      </c>
      <c r="H8" s="110">
        <v>8</v>
      </c>
    </row>
    <row r="9" spans="1:8" s="3" customFormat="1">
      <c r="A9" s="30" t="s">
        <v>43</v>
      </c>
      <c r="B9" s="31" t="s">
        <v>5</v>
      </c>
      <c r="C9" s="31" t="s">
        <v>28</v>
      </c>
      <c r="D9" s="31"/>
      <c r="E9" s="31"/>
      <c r="F9" s="38" t="s">
        <v>4</v>
      </c>
      <c r="G9" s="74">
        <f>SUM(G10+G37+G41+G33)</f>
        <v>1850.6499999999999</v>
      </c>
      <c r="H9" s="74">
        <f>SUM(H10+H37+H41+H33)</f>
        <v>1676.2377899999999</v>
      </c>
    </row>
    <row r="10" spans="1:8" ht="48">
      <c r="A10" s="9"/>
      <c r="B10" s="10" t="s">
        <v>5</v>
      </c>
      <c r="C10" s="10" t="s">
        <v>6</v>
      </c>
      <c r="D10" s="10"/>
      <c r="E10" s="10"/>
      <c r="F10" s="11" t="s">
        <v>18</v>
      </c>
      <c r="G10" s="14">
        <f>SUM(G12+G16)</f>
        <v>1689.3999999999999</v>
      </c>
      <c r="H10" s="14">
        <f>SUM(H12+H16)</f>
        <v>1515.9877899999999</v>
      </c>
    </row>
    <row r="11" spans="1:8" ht="60.75" customHeight="1">
      <c r="A11" s="9"/>
      <c r="B11" s="10" t="s">
        <v>5</v>
      </c>
      <c r="C11" s="10" t="s">
        <v>6</v>
      </c>
      <c r="D11" s="10" t="s">
        <v>69</v>
      </c>
      <c r="E11" s="10"/>
      <c r="F11" s="24" t="s">
        <v>98</v>
      </c>
      <c r="G11" s="14">
        <f>SUM(G12+G16)</f>
        <v>1689.3999999999999</v>
      </c>
      <c r="H11" s="14">
        <f>SUM(H12+H16)</f>
        <v>1515.9877899999999</v>
      </c>
    </row>
    <row r="12" spans="1:8" ht="24">
      <c r="A12" s="9"/>
      <c r="B12" s="10" t="s">
        <v>5</v>
      </c>
      <c r="C12" s="10" t="s">
        <v>6</v>
      </c>
      <c r="D12" s="10" t="s">
        <v>68</v>
      </c>
      <c r="E12" s="61"/>
      <c r="F12" s="24" t="s">
        <v>115</v>
      </c>
      <c r="G12" s="14">
        <f t="shared" ref="G12:H14" si="0">SUM(G13)</f>
        <v>10</v>
      </c>
      <c r="H12" s="14">
        <f t="shared" si="0"/>
        <v>9</v>
      </c>
    </row>
    <row r="13" spans="1:8" ht="24">
      <c r="A13" s="9"/>
      <c r="B13" s="10" t="s">
        <v>5</v>
      </c>
      <c r="C13" s="10" t="s">
        <v>6</v>
      </c>
      <c r="D13" s="10" t="s">
        <v>116</v>
      </c>
      <c r="E13" s="61"/>
      <c r="F13" s="121" t="s">
        <v>114</v>
      </c>
      <c r="G13" s="14">
        <f t="shared" si="0"/>
        <v>10</v>
      </c>
      <c r="H13" s="14">
        <f t="shared" si="0"/>
        <v>9</v>
      </c>
    </row>
    <row r="14" spans="1:8" ht="24">
      <c r="A14" s="9"/>
      <c r="B14" s="10" t="s">
        <v>5</v>
      </c>
      <c r="C14" s="10" t="s">
        <v>6</v>
      </c>
      <c r="D14" s="10" t="s">
        <v>116</v>
      </c>
      <c r="E14" s="115" t="s">
        <v>74</v>
      </c>
      <c r="F14" s="122" t="s">
        <v>75</v>
      </c>
      <c r="G14" s="14">
        <f t="shared" si="0"/>
        <v>10</v>
      </c>
      <c r="H14" s="14">
        <f t="shared" si="0"/>
        <v>9</v>
      </c>
    </row>
    <row r="15" spans="1:8" ht="25.5">
      <c r="A15" s="9"/>
      <c r="B15" s="10" t="s">
        <v>5</v>
      </c>
      <c r="C15" s="10" t="s">
        <v>6</v>
      </c>
      <c r="D15" s="10" t="s">
        <v>116</v>
      </c>
      <c r="E15" s="115" t="s">
        <v>34</v>
      </c>
      <c r="F15" s="60" t="s">
        <v>35</v>
      </c>
      <c r="G15" s="14">
        <f>SUM(Вед!G14)</f>
        <v>10</v>
      </c>
      <c r="H15" s="14">
        <f>SUM(Вед!H14)</f>
        <v>9</v>
      </c>
    </row>
    <row r="16" spans="1:8">
      <c r="A16" s="9"/>
      <c r="B16" s="10" t="s">
        <v>5</v>
      </c>
      <c r="C16" s="10" t="s">
        <v>6</v>
      </c>
      <c r="D16" s="10" t="s">
        <v>79</v>
      </c>
      <c r="E16" s="115"/>
      <c r="F16" s="91" t="s">
        <v>50</v>
      </c>
      <c r="G16" s="14">
        <f>SUM(G17)</f>
        <v>1679.3999999999999</v>
      </c>
      <c r="H16" s="14">
        <f>SUM(H17)</f>
        <v>1506.9877899999999</v>
      </c>
    </row>
    <row r="17" spans="1:8" ht="38.25">
      <c r="A17" s="9"/>
      <c r="B17" s="10" t="s">
        <v>5</v>
      </c>
      <c r="C17" s="10" t="s">
        <v>6</v>
      </c>
      <c r="D17" s="10" t="s">
        <v>80</v>
      </c>
      <c r="E17" s="115"/>
      <c r="F17" s="60" t="s">
        <v>51</v>
      </c>
      <c r="G17" s="14">
        <f>SUM(G24+G29+G18+G21)</f>
        <v>1679.3999999999999</v>
      </c>
      <c r="H17" s="14">
        <f>SUM(H24+H29+H18+H21)</f>
        <v>1506.9877899999999</v>
      </c>
    </row>
    <row r="18" spans="1:8" s="146" customFormat="1" ht="38.25">
      <c r="A18" s="9"/>
      <c r="B18" s="10" t="s">
        <v>5</v>
      </c>
      <c r="C18" s="10" t="s">
        <v>6</v>
      </c>
      <c r="D18" s="10" t="s">
        <v>128</v>
      </c>
      <c r="E18" s="64"/>
      <c r="F18" s="60" t="s">
        <v>127</v>
      </c>
      <c r="G18" s="14">
        <f>SUM(G19)</f>
        <v>35.6</v>
      </c>
      <c r="H18" s="14">
        <f t="shared" ref="H18:H19" si="1">SUM(H19)</f>
        <v>31.68666</v>
      </c>
    </row>
    <row r="19" spans="1:8" s="146" customFormat="1" ht="60">
      <c r="A19" s="9"/>
      <c r="B19" s="10" t="s">
        <v>5</v>
      </c>
      <c r="C19" s="10" t="s">
        <v>6</v>
      </c>
      <c r="D19" s="10" t="s">
        <v>128</v>
      </c>
      <c r="E19" s="80">
        <v>100</v>
      </c>
      <c r="F19" s="81" t="s">
        <v>73</v>
      </c>
      <c r="G19" s="14">
        <f>SUM(G20)</f>
        <v>35.6</v>
      </c>
      <c r="H19" s="14">
        <f t="shared" si="1"/>
        <v>31.68666</v>
      </c>
    </row>
    <row r="20" spans="1:8" s="146" customFormat="1" ht="24">
      <c r="A20" s="9"/>
      <c r="B20" s="10" t="s">
        <v>5</v>
      </c>
      <c r="C20" s="10" t="s">
        <v>6</v>
      </c>
      <c r="D20" s="10" t="s">
        <v>128</v>
      </c>
      <c r="E20" s="64" t="s">
        <v>32</v>
      </c>
      <c r="F20" s="65" t="s">
        <v>33</v>
      </c>
      <c r="G20" s="14">
        <f>SUM(Вед!G19)</f>
        <v>35.6</v>
      </c>
      <c r="H20" s="14">
        <f>SUM(Вед!H19)</f>
        <v>31.68666</v>
      </c>
    </row>
    <row r="21" spans="1:8" s="146" customFormat="1" ht="51">
      <c r="A21" s="9"/>
      <c r="B21" s="10" t="s">
        <v>5</v>
      </c>
      <c r="C21" s="10" t="s">
        <v>6</v>
      </c>
      <c r="D21" s="10" t="s">
        <v>129</v>
      </c>
      <c r="E21" s="64"/>
      <c r="F21" s="60" t="s">
        <v>126</v>
      </c>
      <c r="G21" s="14">
        <f>SUM(G22)</f>
        <v>4</v>
      </c>
      <c r="H21" s="14">
        <f>SUM(H22)</f>
        <v>3.52074</v>
      </c>
    </row>
    <row r="22" spans="1:8" s="146" customFormat="1" ht="60">
      <c r="A22" s="9"/>
      <c r="B22" s="10" t="s">
        <v>5</v>
      </c>
      <c r="C22" s="10" t="s">
        <v>6</v>
      </c>
      <c r="D22" s="10" t="s">
        <v>129</v>
      </c>
      <c r="E22" s="80">
        <v>100</v>
      </c>
      <c r="F22" s="81" t="s">
        <v>73</v>
      </c>
      <c r="G22" s="14">
        <f>SUM(G23)</f>
        <v>4</v>
      </c>
      <c r="H22" s="14">
        <f>SUM(H23)</f>
        <v>3.52074</v>
      </c>
    </row>
    <row r="23" spans="1:8" s="146" customFormat="1" ht="24">
      <c r="A23" s="9"/>
      <c r="B23" s="10" t="s">
        <v>5</v>
      </c>
      <c r="C23" s="10" t="s">
        <v>6</v>
      </c>
      <c r="D23" s="10" t="s">
        <v>129</v>
      </c>
      <c r="E23" s="64" t="s">
        <v>32</v>
      </c>
      <c r="F23" s="65" t="s">
        <v>33</v>
      </c>
      <c r="G23" s="14">
        <f>SUM(Вед!G22)</f>
        <v>4</v>
      </c>
      <c r="H23" s="14">
        <f>SUM(Вед!H22)</f>
        <v>3.52074</v>
      </c>
    </row>
    <row r="24" spans="1:8" ht="24">
      <c r="A24" s="27"/>
      <c r="B24" s="28" t="s">
        <v>5</v>
      </c>
      <c r="C24" s="28" t="s">
        <v>6</v>
      </c>
      <c r="D24" s="28" t="s">
        <v>82</v>
      </c>
      <c r="E24" s="28"/>
      <c r="F24" s="26" t="s">
        <v>52</v>
      </c>
      <c r="G24" s="29">
        <f>SUM(G25+G27)</f>
        <v>1086.8</v>
      </c>
      <c r="H24" s="29">
        <f>SUM(H25+H27)</f>
        <v>927.94032000000004</v>
      </c>
    </row>
    <row r="25" spans="1:8" ht="60">
      <c r="A25" s="27"/>
      <c r="B25" s="10" t="s">
        <v>5</v>
      </c>
      <c r="C25" s="10" t="s">
        <v>6</v>
      </c>
      <c r="D25" s="28" t="s">
        <v>82</v>
      </c>
      <c r="E25" s="80">
        <v>100</v>
      </c>
      <c r="F25" s="81" t="s">
        <v>73</v>
      </c>
      <c r="G25" s="29">
        <f>SUM(G26)</f>
        <v>591.1</v>
      </c>
      <c r="H25" s="29">
        <f>SUM(H26)</f>
        <v>537.36179000000004</v>
      </c>
    </row>
    <row r="26" spans="1:8" ht="24">
      <c r="A26" s="9"/>
      <c r="B26" s="10" t="s">
        <v>5</v>
      </c>
      <c r="C26" s="10" t="s">
        <v>6</v>
      </c>
      <c r="D26" s="28" t="s">
        <v>82</v>
      </c>
      <c r="E26" s="64" t="s">
        <v>32</v>
      </c>
      <c r="F26" s="65" t="s">
        <v>33</v>
      </c>
      <c r="G26" s="66">
        <f>SUM(Вед!G25)</f>
        <v>591.1</v>
      </c>
      <c r="H26" s="66">
        <f>SUM(Вед!H25)</f>
        <v>537.36179000000004</v>
      </c>
    </row>
    <row r="27" spans="1:8" ht="24">
      <c r="A27" s="9"/>
      <c r="B27" s="10" t="s">
        <v>5</v>
      </c>
      <c r="C27" s="10" t="s">
        <v>6</v>
      </c>
      <c r="D27" s="28" t="s">
        <v>82</v>
      </c>
      <c r="E27" s="64" t="s">
        <v>74</v>
      </c>
      <c r="F27" s="83" t="s">
        <v>75</v>
      </c>
      <c r="G27" s="66">
        <f>SUM(G28)</f>
        <v>495.7</v>
      </c>
      <c r="H27" s="66">
        <f>SUM(H28)</f>
        <v>390.57853</v>
      </c>
    </row>
    <row r="28" spans="1:8" ht="25.5">
      <c r="A28" s="9"/>
      <c r="B28" s="10" t="s">
        <v>5</v>
      </c>
      <c r="C28" s="10" t="s">
        <v>6</v>
      </c>
      <c r="D28" s="28" t="s">
        <v>82</v>
      </c>
      <c r="E28" s="64" t="s">
        <v>34</v>
      </c>
      <c r="F28" s="60" t="s">
        <v>35</v>
      </c>
      <c r="G28" s="66">
        <f>SUM(Вед!G27)</f>
        <v>495.7</v>
      </c>
      <c r="H28" s="66">
        <f>SUM(Вед!H27)</f>
        <v>390.57853</v>
      </c>
    </row>
    <row r="29" spans="1:8" ht="24">
      <c r="A29" s="27"/>
      <c r="B29" s="28" t="s">
        <v>5</v>
      </c>
      <c r="C29" s="28" t="s">
        <v>6</v>
      </c>
      <c r="D29" s="28" t="s">
        <v>83</v>
      </c>
      <c r="E29" s="63"/>
      <c r="F29" s="26" t="s">
        <v>53</v>
      </c>
      <c r="G29" s="29">
        <f>G30</f>
        <v>553</v>
      </c>
      <c r="H29" s="29">
        <f>H30</f>
        <v>543.84006999999997</v>
      </c>
    </row>
    <row r="30" spans="1:8" ht="60">
      <c r="A30" s="27"/>
      <c r="B30" s="10" t="s">
        <v>5</v>
      </c>
      <c r="C30" s="10" t="s">
        <v>6</v>
      </c>
      <c r="D30" s="28" t="s">
        <v>83</v>
      </c>
      <c r="E30" s="80">
        <v>100</v>
      </c>
      <c r="F30" s="81" t="s">
        <v>73</v>
      </c>
      <c r="G30" s="29">
        <f>SUM(G31)</f>
        <v>553</v>
      </c>
      <c r="H30" s="29">
        <f>SUM(H31)</f>
        <v>543.84006999999997</v>
      </c>
    </row>
    <row r="31" spans="1:8" s="3" customFormat="1" ht="24">
      <c r="A31" s="9"/>
      <c r="B31" s="10" t="s">
        <v>5</v>
      </c>
      <c r="C31" s="10" t="s">
        <v>6</v>
      </c>
      <c r="D31" s="28" t="s">
        <v>83</v>
      </c>
      <c r="E31" s="64" t="s">
        <v>32</v>
      </c>
      <c r="F31" s="65" t="s">
        <v>33</v>
      </c>
      <c r="G31" s="66">
        <f>SUM(Вед!G30)</f>
        <v>553</v>
      </c>
      <c r="H31" s="66">
        <f>SUM(Вед!H30)</f>
        <v>543.84006999999997</v>
      </c>
    </row>
    <row r="32" spans="1:8" s="3" customFormat="1" ht="24">
      <c r="A32" s="9"/>
      <c r="B32" s="10" t="s">
        <v>5</v>
      </c>
      <c r="C32" s="10"/>
      <c r="D32" s="10" t="s">
        <v>72</v>
      </c>
      <c r="E32" s="115"/>
      <c r="F32" s="65" t="s">
        <v>54</v>
      </c>
      <c r="G32" s="66">
        <f>SUM(G33+G37)</f>
        <v>108.9</v>
      </c>
      <c r="H32" s="66">
        <f>SUM(H33+H37)</f>
        <v>107.9</v>
      </c>
    </row>
    <row r="33" spans="1:8" s="3" customFormat="1">
      <c r="A33" s="9"/>
      <c r="B33" s="114" t="s">
        <v>5</v>
      </c>
      <c r="C33" s="114" t="s">
        <v>99</v>
      </c>
      <c r="D33" s="114"/>
      <c r="E33" s="115"/>
      <c r="F33" s="111" t="s">
        <v>100</v>
      </c>
      <c r="G33" s="66">
        <f>SUM(G34)</f>
        <v>107.9</v>
      </c>
      <c r="H33" s="66">
        <f t="shared" ref="H33:H35" si="2">SUM(H34)</f>
        <v>107.9</v>
      </c>
    </row>
    <row r="34" spans="1:8" s="3" customFormat="1">
      <c r="A34" s="9"/>
      <c r="B34" s="114" t="s">
        <v>5</v>
      </c>
      <c r="C34" s="114" t="s">
        <v>99</v>
      </c>
      <c r="D34" s="114" t="s">
        <v>105</v>
      </c>
      <c r="E34" s="115"/>
      <c r="F34" s="81" t="s">
        <v>101</v>
      </c>
      <c r="G34" s="66">
        <f>SUM(G35)</f>
        <v>107.9</v>
      </c>
      <c r="H34" s="66">
        <f t="shared" si="2"/>
        <v>107.9</v>
      </c>
    </row>
    <row r="35" spans="1:8" s="3" customFormat="1">
      <c r="A35" s="9"/>
      <c r="B35" s="114" t="s">
        <v>5</v>
      </c>
      <c r="C35" s="114" t="s">
        <v>99</v>
      </c>
      <c r="D35" s="114" t="s">
        <v>105</v>
      </c>
      <c r="E35" s="85">
        <v>800</v>
      </c>
      <c r="F35" s="83" t="s">
        <v>76</v>
      </c>
      <c r="G35" s="66">
        <f>SUM(G36)</f>
        <v>107.9</v>
      </c>
      <c r="H35" s="66">
        <f t="shared" si="2"/>
        <v>107.9</v>
      </c>
    </row>
    <row r="36" spans="1:8" s="3" customFormat="1" ht="13.5" customHeight="1">
      <c r="A36" s="9"/>
      <c r="B36" s="114" t="s">
        <v>5</v>
      </c>
      <c r="C36" s="114" t="s">
        <v>99</v>
      </c>
      <c r="D36" s="114" t="s">
        <v>105</v>
      </c>
      <c r="E36" s="115" t="s">
        <v>111</v>
      </c>
      <c r="F36" s="81" t="s">
        <v>112</v>
      </c>
      <c r="G36" s="66">
        <f>SUM(Вед!G35)</f>
        <v>107.9</v>
      </c>
      <c r="H36" s="66">
        <f>SUM(Вед!H35)</f>
        <v>107.9</v>
      </c>
    </row>
    <row r="37" spans="1:8" s="3" customFormat="1">
      <c r="A37" s="9"/>
      <c r="B37" s="10" t="s">
        <v>5</v>
      </c>
      <c r="C37" s="10" t="s">
        <v>30</v>
      </c>
      <c r="D37" s="10"/>
      <c r="E37" s="115"/>
      <c r="F37" s="67" t="s">
        <v>24</v>
      </c>
      <c r="G37" s="66">
        <f t="shared" ref="G37:H39" si="3">SUM(G38)</f>
        <v>1</v>
      </c>
      <c r="H37" s="66">
        <f t="shared" si="3"/>
        <v>0</v>
      </c>
    </row>
    <row r="38" spans="1:8" s="3" customFormat="1">
      <c r="A38" s="9"/>
      <c r="B38" s="10" t="s">
        <v>5</v>
      </c>
      <c r="C38" s="10" t="s">
        <v>30</v>
      </c>
      <c r="D38" s="10" t="s">
        <v>84</v>
      </c>
      <c r="E38" s="115"/>
      <c r="F38" s="65" t="s">
        <v>25</v>
      </c>
      <c r="G38" s="66">
        <f t="shared" si="3"/>
        <v>1</v>
      </c>
      <c r="H38" s="66">
        <f t="shared" si="3"/>
        <v>0</v>
      </c>
    </row>
    <row r="39" spans="1:8" s="3" customFormat="1">
      <c r="A39" s="9"/>
      <c r="B39" s="10" t="s">
        <v>5</v>
      </c>
      <c r="C39" s="10" t="s">
        <v>30</v>
      </c>
      <c r="D39" s="10" t="s">
        <v>84</v>
      </c>
      <c r="E39" s="87">
        <v>800</v>
      </c>
      <c r="F39" s="83" t="s">
        <v>76</v>
      </c>
      <c r="G39" s="66">
        <f t="shared" si="3"/>
        <v>1</v>
      </c>
      <c r="H39" s="66">
        <f t="shared" si="3"/>
        <v>0</v>
      </c>
    </row>
    <row r="40" spans="1:8" s="3" customFormat="1">
      <c r="A40" s="9"/>
      <c r="B40" s="10" t="s">
        <v>5</v>
      </c>
      <c r="C40" s="10" t="s">
        <v>30</v>
      </c>
      <c r="D40" s="10" t="s">
        <v>84</v>
      </c>
      <c r="E40" s="68">
        <v>870</v>
      </c>
      <c r="F40" s="65" t="s">
        <v>31</v>
      </c>
      <c r="G40" s="15">
        <f>SUM(Вед!G39)</f>
        <v>1</v>
      </c>
      <c r="H40" s="15">
        <f>SUM(Вед!H39)</f>
        <v>0</v>
      </c>
    </row>
    <row r="41" spans="1:8" s="3" customFormat="1" ht="24">
      <c r="A41" s="9"/>
      <c r="B41" s="59" t="s">
        <v>5</v>
      </c>
      <c r="C41" s="59" t="s">
        <v>46</v>
      </c>
      <c r="D41" s="10" t="s">
        <v>68</v>
      </c>
      <c r="E41" s="88"/>
      <c r="F41" s="24" t="s">
        <v>91</v>
      </c>
      <c r="G41" s="14">
        <f>SUM(G42)</f>
        <v>52.35</v>
      </c>
      <c r="H41" s="14">
        <f>SUM(H42)</f>
        <v>52.35</v>
      </c>
    </row>
    <row r="42" spans="1:8" s="3" customFormat="1">
      <c r="A42" s="9"/>
      <c r="B42" s="59" t="s">
        <v>5</v>
      </c>
      <c r="C42" s="59" t="s">
        <v>46</v>
      </c>
      <c r="D42" s="10"/>
      <c r="E42" s="88"/>
      <c r="F42" s="95" t="s">
        <v>47</v>
      </c>
      <c r="G42" s="14">
        <f>SUM(G43+G49+G46)</f>
        <v>52.35</v>
      </c>
      <c r="H42" s="14">
        <f>SUM(H43+H49+H46)</f>
        <v>52.35</v>
      </c>
    </row>
    <row r="43" spans="1:8" s="3" customFormat="1" ht="72">
      <c r="A43" s="9"/>
      <c r="B43" s="10" t="s">
        <v>5</v>
      </c>
      <c r="C43" s="10" t="s">
        <v>46</v>
      </c>
      <c r="D43" s="10" t="s">
        <v>103</v>
      </c>
      <c r="E43" s="61"/>
      <c r="F43" s="11" t="s">
        <v>60</v>
      </c>
      <c r="G43" s="14">
        <f t="shared" ref="G43:H44" si="4">SUM(G44)</f>
        <v>0.15</v>
      </c>
      <c r="H43" s="14">
        <f t="shared" si="4"/>
        <v>0.15</v>
      </c>
    </row>
    <row r="44" spans="1:8" s="3" customFormat="1" ht="24">
      <c r="A44" s="9"/>
      <c r="B44" s="10" t="s">
        <v>5</v>
      </c>
      <c r="C44" s="10" t="s">
        <v>46</v>
      </c>
      <c r="D44" s="10" t="s">
        <v>103</v>
      </c>
      <c r="E44" s="64" t="s">
        <v>74</v>
      </c>
      <c r="F44" s="83" t="s">
        <v>75</v>
      </c>
      <c r="G44" s="14">
        <f t="shared" si="4"/>
        <v>0.15</v>
      </c>
      <c r="H44" s="14">
        <f t="shared" si="4"/>
        <v>0.15</v>
      </c>
    </row>
    <row r="45" spans="1:8" s="3" customFormat="1" ht="25.5">
      <c r="A45" s="9"/>
      <c r="B45" s="10" t="s">
        <v>5</v>
      </c>
      <c r="C45" s="10" t="s">
        <v>46</v>
      </c>
      <c r="D45" s="10" t="s">
        <v>103</v>
      </c>
      <c r="E45" s="64" t="s">
        <v>34</v>
      </c>
      <c r="F45" s="60" t="s">
        <v>35</v>
      </c>
      <c r="G45" s="14">
        <f>SUM(Вед!G44)</f>
        <v>0.15</v>
      </c>
      <c r="H45" s="14">
        <f>SUM(Вед!H44)</f>
        <v>0.15</v>
      </c>
    </row>
    <row r="46" spans="1:8" s="3" customFormat="1" ht="108">
      <c r="A46" s="9"/>
      <c r="B46" s="10" t="s">
        <v>5</v>
      </c>
      <c r="C46" s="10" t="s">
        <v>46</v>
      </c>
      <c r="D46" s="10" t="s">
        <v>124</v>
      </c>
      <c r="E46" s="64"/>
      <c r="F46" s="132" t="s">
        <v>123</v>
      </c>
      <c r="G46" s="133">
        <f t="shared" ref="G46:H47" si="5">SUM(G47)</f>
        <v>2.2000000000000002</v>
      </c>
      <c r="H46" s="133">
        <f t="shared" si="5"/>
        <v>2.2000000000000002</v>
      </c>
    </row>
    <row r="47" spans="1:8" s="3" customFormat="1" ht="60">
      <c r="A47" s="9"/>
      <c r="B47" s="10" t="s">
        <v>5</v>
      </c>
      <c r="C47" s="10" t="s">
        <v>46</v>
      </c>
      <c r="D47" s="10" t="s">
        <v>124</v>
      </c>
      <c r="E47" s="134">
        <v>100</v>
      </c>
      <c r="F47" s="135" t="s">
        <v>73</v>
      </c>
      <c r="G47" s="133">
        <f t="shared" si="5"/>
        <v>2.2000000000000002</v>
      </c>
      <c r="H47" s="133">
        <f t="shared" si="5"/>
        <v>2.2000000000000002</v>
      </c>
    </row>
    <row r="48" spans="1:8" s="3" customFormat="1" ht="24">
      <c r="A48" s="9"/>
      <c r="B48" s="10" t="s">
        <v>5</v>
      </c>
      <c r="C48" s="10" t="s">
        <v>46</v>
      </c>
      <c r="D48" s="10" t="s">
        <v>124</v>
      </c>
      <c r="E48" s="64" t="s">
        <v>32</v>
      </c>
      <c r="F48" s="65" t="s">
        <v>33</v>
      </c>
      <c r="G48" s="133">
        <f>SUM(Вед!G47)</f>
        <v>2.2000000000000002</v>
      </c>
      <c r="H48" s="133">
        <f>SUM(Вед!H47)</f>
        <v>2.2000000000000002</v>
      </c>
    </row>
    <row r="49" spans="1:8" s="3" customFormat="1" ht="38.25">
      <c r="A49" s="9"/>
      <c r="B49" s="10" t="s">
        <v>5</v>
      </c>
      <c r="C49" s="10" t="s">
        <v>46</v>
      </c>
      <c r="D49" s="76" t="s">
        <v>96</v>
      </c>
      <c r="E49" s="64"/>
      <c r="F49" s="60" t="s">
        <v>97</v>
      </c>
      <c r="G49" s="14">
        <f t="shared" ref="G49:H50" si="6">SUM(G50)</f>
        <v>50</v>
      </c>
      <c r="H49" s="14">
        <f t="shared" si="6"/>
        <v>50</v>
      </c>
    </row>
    <row r="50" spans="1:8" s="3" customFormat="1" ht="24">
      <c r="A50" s="9"/>
      <c r="B50" s="10" t="s">
        <v>5</v>
      </c>
      <c r="C50" s="10" t="s">
        <v>46</v>
      </c>
      <c r="D50" s="76" t="s">
        <v>96</v>
      </c>
      <c r="E50" s="64" t="s">
        <v>74</v>
      </c>
      <c r="F50" s="83" t="s">
        <v>75</v>
      </c>
      <c r="G50" s="14">
        <f t="shared" si="6"/>
        <v>50</v>
      </c>
      <c r="H50" s="14">
        <f t="shared" si="6"/>
        <v>50</v>
      </c>
    </row>
    <row r="51" spans="1:8" s="3" customFormat="1" ht="25.5">
      <c r="A51" s="9"/>
      <c r="B51" s="10" t="s">
        <v>5</v>
      </c>
      <c r="C51" s="10" t="s">
        <v>46</v>
      </c>
      <c r="D51" s="76" t="s">
        <v>96</v>
      </c>
      <c r="E51" s="64" t="s">
        <v>34</v>
      </c>
      <c r="F51" s="60" t="s">
        <v>35</v>
      </c>
      <c r="G51" s="14">
        <f>SUM(Вед!G50)</f>
        <v>50</v>
      </c>
      <c r="H51" s="14">
        <f>SUM(Вед!H50)</f>
        <v>50</v>
      </c>
    </row>
    <row r="52" spans="1:8" s="3" customFormat="1" ht="51">
      <c r="A52" s="9"/>
      <c r="B52" s="10" t="s">
        <v>5</v>
      </c>
      <c r="C52" s="10" t="s">
        <v>46</v>
      </c>
      <c r="D52" s="5" t="s">
        <v>106</v>
      </c>
      <c r="E52" s="64"/>
      <c r="F52" s="128" t="s">
        <v>107</v>
      </c>
      <c r="G52" s="14">
        <f t="shared" ref="G52:H53" si="7">SUM(G53)</f>
        <v>50</v>
      </c>
      <c r="H52" s="14">
        <f t="shared" si="7"/>
        <v>50</v>
      </c>
    </row>
    <row r="53" spans="1:8" s="3" customFormat="1" ht="24">
      <c r="A53" s="9"/>
      <c r="B53" s="10" t="s">
        <v>5</v>
      </c>
      <c r="C53" s="10" t="s">
        <v>46</v>
      </c>
      <c r="D53" s="76" t="s">
        <v>106</v>
      </c>
      <c r="E53" s="64" t="s">
        <v>74</v>
      </c>
      <c r="F53" s="83" t="s">
        <v>75</v>
      </c>
      <c r="G53" s="14">
        <f t="shared" si="7"/>
        <v>50</v>
      </c>
      <c r="H53" s="14">
        <f t="shared" si="7"/>
        <v>50</v>
      </c>
    </row>
    <row r="54" spans="1:8" s="3" customFormat="1" ht="25.5">
      <c r="A54" s="9"/>
      <c r="B54" s="10" t="s">
        <v>5</v>
      </c>
      <c r="C54" s="10" t="s">
        <v>46</v>
      </c>
      <c r="D54" s="76" t="s">
        <v>106</v>
      </c>
      <c r="E54" s="64" t="s">
        <v>34</v>
      </c>
      <c r="F54" s="60" t="s">
        <v>35</v>
      </c>
      <c r="G54" s="14">
        <f>SUM(Вед!G50)</f>
        <v>50</v>
      </c>
      <c r="H54" s="14">
        <f>SUM(Вед!H50)</f>
        <v>50</v>
      </c>
    </row>
    <row r="55" spans="1:8" s="3" customFormat="1">
      <c r="A55" s="35" t="s">
        <v>10</v>
      </c>
      <c r="B55" s="59" t="s">
        <v>13</v>
      </c>
      <c r="C55" s="59" t="s">
        <v>28</v>
      </c>
      <c r="D55" s="59"/>
      <c r="E55" s="59"/>
      <c r="F55" s="20" t="s">
        <v>14</v>
      </c>
      <c r="G55" s="66">
        <f>SUM(G56)</f>
        <v>76.5</v>
      </c>
      <c r="H55" s="66">
        <f t="shared" ref="H55:H58" si="8">SUM(H56)</f>
        <v>76.5</v>
      </c>
    </row>
    <row r="56" spans="1:8" s="3" customFormat="1" ht="62.25" customHeight="1">
      <c r="A56" s="9"/>
      <c r="B56" s="10" t="s">
        <v>13</v>
      </c>
      <c r="C56" s="10" t="s">
        <v>28</v>
      </c>
      <c r="D56" s="10" t="s">
        <v>69</v>
      </c>
      <c r="E56" s="10"/>
      <c r="F56" s="24" t="s">
        <v>98</v>
      </c>
      <c r="G56" s="66">
        <f>SUM(G57)</f>
        <v>76.5</v>
      </c>
      <c r="H56" s="66">
        <f t="shared" si="8"/>
        <v>76.5</v>
      </c>
    </row>
    <row r="57" spans="1:8" s="3" customFormat="1" ht="27" customHeight="1">
      <c r="A57" s="9"/>
      <c r="B57" s="10" t="s">
        <v>13</v>
      </c>
      <c r="C57" s="10" t="s">
        <v>28</v>
      </c>
      <c r="D57" s="10" t="s">
        <v>68</v>
      </c>
      <c r="E57" s="10"/>
      <c r="F57" s="24" t="s">
        <v>91</v>
      </c>
      <c r="G57" s="66">
        <f>SUM(G58)</f>
        <v>76.5</v>
      </c>
      <c r="H57" s="66">
        <f t="shared" si="8"/>
        <v>76.5</v>
      </c>
    </row>
    <row r="58" spans="1:8" s="3" customFormat="1">
      <c r="A58" s="27"/>
      <c r="B58" s="28" t="s">
        <v>13</v>
      </c>
      <c r="C58" s="28" t="s">
        <v>19</v>
      </c>
      <c r="D58" s="28"/>
      <c r="E58" s="28"/>
      <c r="F58" s="33" t="s">
        <v>15</v>
      </c>
      <c r="G58" s="69">
        <f>SUM(G59)</f>
        <v>76.5</v>
      </c>
      <c r="H58" s="69">
        <f t="shared" si="8"/>
        <v>76.5</v>
      </c>
    </row>
    <row r="59" spans="1:8" s="3" customFormat="1" ht="36">
      <c r="A59" s="9"/>
      <c r="B59" s="10" t="s">
        <v>13</v>
      </c>
      <c r="C59" s="10" t="s">
        <v>19</v>
      </c>
      <c r="D59" s="10" t="s">
        <v>104</v>
      </c>
      <c r="E59" s="10"/>
      <c r="F59" s="11" t="s">
        <v>95</v>
      </c>
      <c r="G59" s="15">
        <f>SUM(G60+G62)</f>
        <v>76.5</v>
      </c>
      <c r="H59" s="15">
        <f>SUM(H60+H62)</f>
        <v>76.5</v>
      </c>
    </row>
    <row r="60" spans="1:8" s="3" customFormat="1" ht="60">
      <c r="A60" s="9"/>
      <c r="B60" s="10" t="s">
        <v>13</v>
      </c>
      <c r="C60" s="10" t="s">
        <v>19</v>
      </c>
      <c r="D60" s="10" t="s">
        <v>104</v>
      </c>
      <c r="E60" s="80">
        <v>100</v>
      </c>
      <c r="F60" s="81" t="s">
        <v>73</v>
      </c>
      <c r="G60" s="15">
        <f>SUM(G61)</f>
        <v>68.329160000000002</v>
      </c>
      <c r="H60" s="15">
        <f>SUM(H61)</f>
        <v>68.329160000000002</v>
      </c>
    </row>
    <row r="61" spans="1:8" s="3" customFormat="1" ht="24">
      <c r="A61" s="9"/>
      <c r="B61" s="10" t="s">
        <v>13</v>
      </c>
      <c r="C61" s="10" t="s">
        <v>19</v>
      </c>
      <c r="D61" s="10" t="s">
        <v>104</v>
      </c>
      <c r="E61" s="64" t="s">
        <v>32</v>
      </c>
      <c r="F61" s="65" t="s">
        <v>33</v>
      </c>
      <c r="G61" s="15">
        <f>SUM(Вед!G57)</f>
        <v>68.329160000000002</v>
      </c>
      <c r="H61" s="15">
        <f>SUM(Вед!H57)</f>
        <v>68.329160000000002</v>
      </c>
    </row>
    <row r="62" spans="1:8" s="3" customFormat="1" ht="24">
      <c r="A62" s="9"/>
      <c r="B62" s="10" t="s">
        <v>13</v>
      </c>
      <c r="C62" s="10" t="s">
        <v>19</v>
      </c>
      <c r="D62" s="10" t="s">
        <v>104</v>
      </c>
      <c r="E62" s="64" t="s">
        <v>74</v>
      </c>
      <c r="F62" s="83" t="s">
        <v>75</v>
      </c>
      <c r="G62" s="15">
        <f>SUM(G63)</f>
        <v>8.1708400000000001</v>
      </c>
      <c r="H62" s="15">
        <f>SUM(H63)</f>
        <v>8.1708400000000001</v>
      </c>
    </row>
    <row r="63" spans="1:8" ht="25.5">
      <c r="A63" s="9"/>
      <c r="B63" s="10" t="s">
        <v>13</v>
      </c>
      <c r="C63" s="10" t="s">
        <v>19</v>
      </c>
      <c r="D63" s="10" t="s">
        <v>104</v>
      </c>
      <c r="E63" s="64" t="s">
        <v>34</v>
      </c>
      <c r="F63" s="60" t="s">
        <v>35</v>
      </c>
      <c r="G63" s="15">
        <f>SUM(Вед!G59)</f>
        <v>8.1708400000000001</v>
      </c>
      <c r="H63" s="15">
        <f>SUM(Вед!H59)</f>
        <v>8.1708400000000001</v>
      </c>
    </row>
    <row r="64" spans="1:8" ht="24">
      <c r="A64" s="35" t="s">
        <v>44</v>
      </c>
      <c r="B64" s="59" t="s">
        <v>19</v>
      </c>
      <c r="C64" s="59" t="s">
        <v>28</v>
      </c>
      <c r="D64" s="25"/>
      <c r="E64" s="136"/>
      <c r="F64" s="137" t="s">
        <v>36</v>
      </c>
      <c r="G64" s="15">
        <f>SUM(G65)</f>
        <v>110.3</v>
      </c>
      <c r="H64" s="15">
        <f t="shared" ref="H64:H66" si="9">SUM(H65)</f>
        <v>95.775200000000012</v>
      </c>
    </row>
    <row r="65" spans="1:8" ht="62.25" customHeight="1">
      <c r="A65" s="9"/>
      <c r="B65" s="10" t="s">
        <v>19</v>
      </c>
      <c r="C65" s="10" t="s">
        <v>28</v>
      </c>
      <c r="D65" s="10" t="s">
        <v>69</v>
      </c>
      <c r="E65" s="86"/>
      <c r="F65" s="24" t="s">
        <v>98</v>
      </c>
      <c r="G65" s="15">
        <f>SUM(G66)</f>
        <v>110.3</v>
      </c>
      <c r="H65" s="15">
        <f t="shared" si="9"/>
        <v>95.775200000000012</v>
      </c>
    </row>
    <row r="66" spans="1:8" ht="36">
      <c r="A66" s="9"/>
      <c r="B66" s="10" t="s">
        <v>19</v>
      </c>
      <c r="C66" s="10" t="s">
        <v>28</v>
      </c>
      <c r="D66" s="10" t="s">
        <v>70</v>
      </c>
      <c r="E66" s="86"/>
      <c r="F66" s="78" t="s">
        <v>92</v>
      </c>
      <c r="G66" s="15">
        <f>SUM(G67)</f>
        <v>110.3</v>
      </c>
      <c r="H66" s="15">
        <f t="shared" si="9"/>
        <v>95.775200000000012</v>
      </c>
    </row>
    <row r="67" spans="1:8" s="3" customFormat="1">
      <c r="A67" s="27"/>
      <c r="B67" s="28" t="s">
        <v>19</v>
      </c>
      <c r="C67" s="28" t="s">
        <v>37</v>
      </c>
      <c r="D67" s="28"/>
      <c r="E67" s="138"/>
      <c r="F67" s="139" t="s">
        <v>38</v>
      </c>
      <c r="G67" s="34">
        <f>SUM(G68+G71)</f>
        <v>110.3</v>
      </c>
      <c r="H67" s="34">
        <f>SUM(H68+H71)</f>
        <v>95.775200000000012</v>
      </c>
    </row>
    <row r="68" spans="1:8" s="3" customFormat="1" ht="25.5" customHeight="1">
      <c r="A68" s="27"/>
      <c r="B68" s="28" t="s">
        <v>19</v>
      </c>
      <c r="C68" s="75" t="s">
        <v>37</v>
      </c>
      <c r="D68" s="76" t="s">
        <v>85</v>
      </c>
      <c r="E68" s="40"/>
      <c r="F68" s="39" t="s">
        <v>66</v>
      </c>
      <c r="G68" s="15">
        <f t="shared" ref="G68:H69" si="10">SUM(G69)</f>
        <v>39.5</v>
      </c>
      <c r="H68" s="15">
        <f t="shared" si="10"/>
        <v>39.464550000000003</v>
      </c>
    </row>
    <row r="69" spans="1:8" s="3" customFormat="1" ht="25.5" customHeight="1">
      <c r="A69" s="27"/>
      <c r="B69" s="28" t="s">
        <v>19</v>
      </c>
      <c r="C69" s="75" t="s">
        <v>37</v>
      </c>
      <c r="D69" s="76" t="s">
        <v>85</v>
      </c>
      <c r="E69" s="64" t="s">
        <v>74</v>
      </c>
      <c r="F69" s="83" t="s">
        <v>75</v>
      </c>
      <c r="G69" s="15">
        <f t="shared" si="10"/>
        <v>39.5</v>
      </c>
      <c r="H69" s="15">
        <f t="shared" si="10"/>
        <v>39.464550000000003</v>
      </c>
    </row>
    <row r="70" spans="1:8" s="3" customFormat="1" ht="25.5">
      <c r="A70" s="27"/>
      <c r="B70" s="28" t="s">
        <v>19</v>
      </c>
      <c r="C70" s="75" t="s">
        <v>37</v>
      </c>
      <c r="D70" s="76" t="s">
        <v>85</v>
      </c>
      <c r="E70" s="64" t="s">
        <v>34</v>
      </c>
      <c r="F70" s="60" t="s">
        <v>35</v>
      </c>
      <c r="G70" s="15">
        <f>SUM(Вед!G66)</f>
        <v>39.5</v>
      </c>
      <c r="H70" s="15">
        <f>SUM(Вед!H66)</f>
        <v>39.464550000000003</v>
      </c>
    </row>
    <row r="71" spans="1:8" s="3" customFormat="1" ht="24">
      <c r="A71" s="9"/>
      <c r="B71" s="10" t="s">
        <v>19</v>
      </c>
      <c r="C71" s="10" t="s">
        <v>37</v>
      </c>
      <c r="D71" s="76" t="s">
        <v>90</v>
      </c>
      <c r="E71" s="86"/>
      <c r="F71" s="65" t="s">
        <v>55</v>
      </c>
      <c r="G71" s="15">
        <f t="shared" ref="G71:H72" si="11">SUM(G72)</f>
        <v>70.8</v>
      </c>
      <c r="H71" s="15">
        <f t="shared" si="11"/>
        <v>56.310650000000003</v>
      </c>
    </row>
    <row r="72" spans="1:8" s="3" customFormat="1" ht="24">
      <c r="A72" s="9"/>
      <c r="B72" s="10" t="s">
        <v>19</v>
      </c>
      <c r="C72" s="10" t="s">
        <v>37</v>
      </c>
      <c r="D72" s="76" t="s">
        <v>90</v>
      </c>
      <c r="E72" s="64" t="s">
        <v>74</v>
      </c>
      <c r="F72" s="83" t="s">
        <v>75</v>
      </c>
      <c r="G72" s="15">
        <f t="shared" si="11"/>
        <v>70.8</v>
      </c>
      <c r="H72" s="15">
        <f t="shared" si="11"/>
        <v>56.310650000000003</v>
      </c>
    </row>
    <row r="73" spans="1:8" s="3" customFormat="1" ht="25.5">
      <c r="A73" s="9"/>
      <c r="B73" s="10" t="s">
        <v>19</v>
      </c>
      <c r="C73" s="10" t="s">
        <v>37</v>
      </c>
      <c r="D73" s="76" t="s">
        <v>90</v>
      </c>
      <c r="E73" s="64" t="s">
        <v>34</v>
      </c>
      <c r="F73" s="60" t="s">
        <v>35</v>
      </c>
      <c r="G73" s="15">
        <f>SUM(Вед!G69)</f>
        <v>70.8</v>
      </c>
      <c r="H73" s="15">
        <f>SUM(Вед!H69)</f>
        <v>56.310650000000003</v>
      </c>
    </row>
    <row r="74" spans="1:8" s="3" customFormat="1">
      <c r="A74" s="30" t="s">
        <v>45</v>
      </c>
      <c r="B74" s="10" t="s">
        <v>6</v>
      </c>
      <c r="C74" s="10" t="s">
        <v>28</v>
      </c>
      <c r="D74" s="10"/>
      <c r="E74" s="64"/>
      <c r="F74" s="140" t="s">
        <v>62</v>
      </c>
      <c r="G74" s="15">
        <f t="shared" ref="G74:H79" si="12">SUM(G75)</f>
        <v>543.22500000000002</v>
      </c>
      <c r="H74" s="15">
        <f t="shared" si="12"/>
        <v>256.55700000000002</v>
      </c>
    </row>
    <row r="75" spans="1:8" s="3" customFormat="1" ht="63" customHeight="1">
      <c r="A75" s="9"/>
      <c r="B75" s="10" t="s">
        <v>6</v>
      </c>
      <c r="C75" s="10" t="s">
        <v>28</v>
      </c>
      <c r="D75" s="10" t="s">
        <v>69</v>
      </c>
      <c r="E75" s="64"/>
      <c r="F75" s="24" t="s">
        <v>98</v>
      </c>
      <c r="G75" s="15">
        <f t="shared" si="12"/>
        <v>543.22500000000002</v>
      </c>
      <c r="H75" s="15">
        <f t="shared" si="12"/>
        <v>256.55700000000002</v>
      </c>
    </row>
    <row r="76" spans="1:8" s="3" customFormat="1" ht="26.25" customHeight="1">
      <c r="A76" s="9"/>
      <c r="B76" s="10" t="s">
        <v>6</v>
      </c>
      <c r="C76" s="10" t="s">
        <v>28</v>
      </c>
      <c r="D76" s="10" t="s">
        <v>71</v>
      </c>
      <c r="E76" s="64"/>
      <c r="F76" s="78" t="s">
        <v>93</v>
      </c>
      <c r="G76" s="15">
        <f t="shared" si="12"/>
        <v>543.22500000000002</v>
      </c>
      <c r="H76" s="15">
        <f t="shared" si="12"/>
        <v>256.55700000000002</v>
      </c>
    </row>
    <row r="77" spans="1:8" s="3" customFormat="1">
      <c r="A77" s="9"/>
      <c r="B77" s="10" t="s">
        <v>6</v>
      </c>
      <c r="C77" s="10" t="s">
        <v>63</v>
      </c>
      <c r="D77" s="10"/>
      <c r="E77" s="64"/>
      <c r="F77" s="91" t="s">
        <v>64</v>
      </c>
      <c r="G77" s="15">
        <f t="shared" si="12"/>
        <v>543.22500000000002</v>
      </c>
      <c r="H77" s="15">
        <f t="shared" si="12"/>
        <v>256.55700000000002</v>
      </c>
    </row>
    <row r="78" spans="1:8" s="3" customFormat="1" ht="25.5">
      <c r="A78" s="9"/>
      <c r="B78" s="10" t="s">
        <v>6</v>
      </c>
      <c r="C78" s="10" t="s">
        <v>63</v>
      </c>
      <c r="D78" s="10" t="s">
        <v>86</v>
      </c>
      <c r="E78" s="64"/>
      <c r="F78" s="60" t="s">
        <v>65</v>
      </c>
      <c r="G78" s="15">
        <f t="shared" si="12"/>
        <v>543.22500000000002</v>
      </c>
      <c r="H78" s="15">
        <f t="shared" si="12"/>
        <v>256.55700000000002</v>
      </c>
    </row>
    <row r="79" spans="1:8" s="3" customFormat="1" ht="24">
      <c r="A79" s="9"/>
      <c r="B79" s="10" t="s">
        <v>6</v>
      </c>
      <c r="C79" s="10" t="s">
        <v>63</v>
      </c>
      <c r="D79" s="10" t="s">
        <v>86</v>
      </c>
      <c r="E79" s="64" t="s">
        <v>74</v>
      </c>
      <c r="F79" s="83" t="s">
        <v>75</v>
      </c>
      <c r="G79" s="15">
        <f t="shared" si="12"/>
        <v>543.22500000000002</v>
      </c>
      <c r="H79" s="15">
        <f t="shared" si="12"/>
        <v>256.55700000000002</v>
      </c>
    </row>
    <row r="80" spans="1:8" s="3" customFormat="1" ht="25.5">
      <c r="A80" s="9"/>
      <c r="B80" s="10" t="s">
        <v>6</v>
      </c>
      <c r="C80" s="10" t="s">
        <v>63</v>
      </c>
      <c r="D80" s="10" t="s">
        <v>86</v>
      </c>
      <c r="E80" s="64" t="s">
        <v>34</v>
      </c>
      <c r="F80" s="60" t="s">
        <v>35</v>
      </c>
      <c r="G80" s="15">
        <f>SUM(Вед!G76)</f>
        <v>543.22500000000002</v>
      </c>
      <c r="H80" s="15">
        <f>SUM(Вед!H76)</f>
        <v>256.55700000000002</v>
      </c>
    </row>
    <row r="81" spans="1:8">
      <c r="A81" s="30" t="s">
        <v>49</v>
      </c>
      <c r="B81" s="59" t="s">
        <v>16</v>
      </c>
      <c r="C81" s="59" t="s">
        <v>28</v>
      </c>
      <c r="D81" s="25"/>
      <c r="E81" s="25"/>
      <c r="F81" s="20" t="s">
        <v>17</v>
      </c>
      <c r="G81" s="18">
        <f t="shared" ref="G81:H82" si="13">SUM(G82)</f>
        <v>710</v>
      </c>
      <c r="H81" s="18">
        <f t="shared" si="13"/>
        <v>518.92543999999998</v>
      </c>
    </row>
    <row r="82" spans="1:8" ht="63.75" customHeight="1">
      <c r="A82" s="9"/>
      <c r="B82" s="10" t="s">
        <v>16</v>
      </c>
      <c r="C82" s="10" t="s">
        <v>28</v>
      </c>
      <c r="D82" s="10" t="s">
        <v>69</v>
      </c>
      <c r="E82" s="25"/>
      <c r="F82" s="24" t="s">
        <v>98</v>
      </c>
      <c r="G82" s="18">
        <f t="shared" si="13"/>
        <v>710</v>
      </c>
      <c r="H82" s="18">
        <f t="shared" si="13"/>
        <v>518.92543999999998</v>
      </c>
    </row>
    <row r="83" spans="1:8" ht="38.25">
      <c r="A83" s="9"/>
      <c r="B83" s="10" t="s">
        <v>16</v>
      </c>
      <c r="C83" s="10" t="s">
        <v>28</v>
      </c>
      <c r="D83" s="10" t="s">
        <v>71</v>
      </c>
      <c r="E83" s="25"/>
      <c r="F83" s="92" t="s">
        <v>94</v>
      </c>
      <c r="G83" s="18">
        <f>SUM(G88+G84)</f>
        <v>710</v>
      </c>
      <c r="H83" s="18">
        <f>SUM(H88+H84)</f>
        <v>518.92543999999998</v>
      </c>
    </row>
    <row r="84" spans="1:8">
      <c r="A84" s="9"/>
      <c r="B84" s="28" t="s">
        <v>16</v>
      </c>
      <c r="C84" s="28" t="s">
        <v>13</v>
      </c>
      <c r="D84" s="116"/>
      <c r="E84" s="117"/>
      <c r="F84" s="118" t="s">
        <v>110</v>
      </c>
      <c r="G84" s="18">
        <f>SUM(G85)</f>
        <v>25.3</v>
      </c>
      <c r="H84" s="18">
        <f>SUM(H85)</f>
        <v>25.253799999999998</v>
      </c>
    </row>
    <row r="85" spans="1:8" ht="24">
      <c r="A85" s="9"/>
      <c r="B85" s="28" t="s">
        <v>16</v>
      </c>
      <c r="C85" s="28" t="s">
        <v>13</v>
      </c>
      <c r="D85" s="76" t="s">
        <v>108</v>
      </c>
      <c r="E85" s="37"/>
      <c r="F85" s="39" t="s">
        <v>109</v>
      </c>
      <c r="G85" s="127">
        <f t="shared" ref="G85:H86" si="14">SUM(G86)</f>
        <v>25.3</v>
      </c>
      <c r="H85" s="127">
        <f t="shared" si="14"/>
        <v>25.253799999999998</v>
      </c>
    </row>
    <row r="86" spans="1:8" ht="24">
      <c r="A86" s="9"/>
      <c r="B86" s="28" t="s">
        <v>16</v>
      </c>
      <c r="C86" s="28" t="s">
        <v>13</v>
      </c>
      <c r="D86" s="76" t="s">
        <v>108</v>
      </c>
      <c r="E86" s="64" t="s">
        <v>74</v>
      </c>
      <c r="F86" s="83" t="s">
        <v>75</v>
      </c>
      <c r="G86" s="18">
        <f t="shared" si="14"/>
        <v>25.3</v>
      </c>
      <c r="H86" s="18">
        <f t="shared" si="14"/>
        <v>25.253799999999998</v>
      </c>
    </row>
    <row r="87" spans="1:8" ht="25.5">
      <c r="A87" s="9"/>
      <c r="B87" s="28" t="s">
        <v>16</v>
      </c>
      <c r="C87" s="28" t="s">
        <v>13</v>
      </c>
      <c r="D87" s="76" t="s">
        <v>108</v>
      </c>
      <c r="E87" s="64" t="s">
        <v>34</v>
      </c>
      <c r="F87" s="60" t="s">
        <v>35</v>
      </c>
      <c r="G87" s="18">
        <f>SUM(Вед!G83)</f>
        <v>25.3</v>
      </c>
      <c r="H87" s="18">
        <f>SUM(Вед!H83)</f>
        <v>25.253799999999998</v>
      </c>
    </row>
    <row r="88" spans="1:8" s="3" customFormat="1">
      <c r="A88" s="27"/>
      <c r="B88" s="28" t="s">
        <v>16</v>
      </c>
      <c r="C88" s="28" t="s">
        <v>19</v>
      </c>
      <c r="D88" s="28"/>
      <c r="E88" s="28"/>
      <c r="F88" s="33" t="s">
        <v>20</v>
      </c>
      <c r="G88" s="36">
        <f>SUM(G94+G97+G89)</f>
        <v>684.7</v>
      </c>
      <c r="H88" s="36">
        <f>SUM(H94+H97+H89)</f>
        <v>493.67164000000002</v>
      </c>
    </row>
    <row r="89" spans="1:8" s="3" customFormat="1" ht="24">
      <c r="A89" s="27"/>
      <c r="B89" s="116" t="s">
        <v>16</v>
      </c>
      <c r="C89" s="116" t="s">
        <v>19</v>
      </c>
      <c r="D89" s="76" t="s">
        <v>117</v>
      </c>
      <c r="E89" s="40"/>
      <c r="F89" s="39" t="s">
        <v>118</v>
      </c>
      <c r="G89" s="89">
        <f>SUM(G90+G92)</f>
        <v>249.5</v>
      </c>
      <c r="H89" s="89">
        <f>SUM(H90+H92)</f>
        <v>157.37786</v>
      </c>
    </row>
    <row r="90" spans="1:8" s="3" customFormat="1" ht="24">
      <c r="A90" s="27"/>
      <c r="B90" s="116" t="s">
        <v>16</v>
      </c>
      <c r="C90" s="116" t="s">
        <v>19</v>
      </c>
      <c r="D90" s="76" t="s">
        <v>117</v>
      </c>
      <c r="E90" s="115" t="s">
        <v>74</v>
      </c>
      <c r="F90" s="83" t="s">
        <v>75</v>
      </c>
      <c r="G90" s="126">
        <f>SUM(G91)</f>
        <v>139.30000000000001</v>
      </c>
      <c r="H90" s="126">
        <f>SUM(H91)</f>
        <v>47.220289999999999</v>
      </c>
    </row>
    <row r="91" spans="1:8" s="3" customFormat="1" ht="24">
      <c r="A91" s="27"/>
      <c r="B91" s="116" t="s">
        <v>16</v>
      </c>
      <c r="C91" s="116" t="s">
        <v>19</v>
      </c>
      <c r="D91" s="76" t="s">
        <v>117</v>
      </c>
      <c r="E91" s="86" t="s">
        <v>34</v>
      </c>
      <c r="F91" s="65" t="s">
        <v>35</v>
      </c>
      <c r="G91" s="89">
        <f>SUM(Вед!G87)</f>
        <v>139.30000000000001</v>
      </c>
      <c r="H91" s="89">
        <f>SUM(Вед!H87)</f>
        <v>47.220289999999999</v>
      </c>
    </row>
    <row r="92" spans="1:8" s="3" customFormat="1" ht="36">
      <c r="A92" s="27"/>
      <c r="B92" s="116" t="s">
        <v>16</v>
      </c>
      <c r="C92" s="116" t="s">
        <v>19</v>
      </c>
      <c r="D92" s="76" t="s">
        <v>117</v>
      </c>
      <c r="E92" s="86" t="s">
        <v>121</v>
      </c>
      <c r="F92" s="65" t="s">
        <v>122</v>
      </c>
      <c r="G92" s="89">
        <f>SUM(G93)</f>
        <v>110.2</v>
      </c>
      <c r="H92" s="89">
        <f>SUM(H93)</f>
        <v>110.15757000000001</v>
      </c>
    </row>
    <row r="93" spans="1:8" s="3" customFormat="1">
      <c r="A93" s="27"/>
      <c r="B93" s="116" t="s">
        <v>16</v>
      </c>
      <c r="C93" s="116" t="s">
        <v>19</v>
      </c>
      <c r="D93" s="76" t="s">
        <v>117</v>
      </c>
      <c r="E93" s="86" t="s">
        <v>119</v>
      </c>
      <c r="F93" s="65" t="s">
        <v>120</v>
      </c>
      <c r="G93" s="89">
        <f>SUM(Вед!G89)</f>
        <v>110.2</v>
      </c>
      <c r="H93" s="89">
        <f>SUM(Вед!H89)</f>
        <v>110.15757000000001</v>
      </c>
    </row>
    <row r="94" spans="1:8" ht="24">
      <c r="A94" s="9"/>
      <c r="B94" s="10" t="s">
        <v>16</v>
      </c>
      <c r="C94" s="10" t="s">
        <v>19</v>
      </c>
      <c r="D94" s="10" t="s">
        <v>87</v>
      </c>
      <c r="E94" s="16"/>
      <c r="F94" s="11" t="s">
        <v>56</v>
      </c>
      <c r="G94" s="18">
        <f>G95</f>
        <v>352.4</v>
      </c>
      <c r="H94" s="18">
        <f>H95</f>
        <v>253.96010000000001</v>
      </c>
    </row>
    <row r="95" spans="1:8" ht="24">
      <c r="A95" s="9"/>
      <c r="B95" s="10" t="s">
        <v>16</v>
      </c>
      <c r="C95" s="10" t="s">
        <v>19</v>
      </c>
      <c r="D95" s="10" t="s">
        <v>87</v>
      </c>
      <c r="E95" s="64" t="s">
        <v>74</v>
      </c>
      <c r="F95" s="83" t="s">
        <v>75</v>
      </c>
      <c r="G95" s="18">
        <f>SUM(G96)</f>
        <v>352.4</v>
      </c>
      <c r="H95" s="18">
        <f>SUM(H96)</f>
        <v>253.96010000000001</v>
      </c>
    </row>
    <row r="96" spans="1:8" ht="25.5">
      <c r="A96" s="9"/>
      <c r="B96" s="10" t="s">
        <v>16</v>
      </c>
      <c r="C96" s="10" t="s">
        <v>19</v>
      </c>
      <c r="D96" s="10" t="s">
        <v>87</v>
      </c>
      <c r="E96" s="64" t="s">
        <v>34</v>
      </c>
      <c r="F96" s="60" t="s">
        <v>35</v>
      </c>
      <c r="G96" s="18">
        <f>SUM(Вед!G92)</f>
        <v>352.4</v>
      </c>
      <c r="H96" s="18">
        <f>SUM(Вед!H92)</f>
        <v>253.96010000000001</v>
      </c>
    </row>
    <row r="97" spans="1:17" ht="28.5" customHeight="1">
      <c r="A97" s="9"/>
      <c r="B97" s="10" t="s">
        <v>16</v>
      </c>
      <c r="C97" s="10" t="s">
        <v>19</v>
      </c>
      <c r="D97" s="10" t="s">
        <v>88</v>
      </c>
      <c r="E97" s="10"/>
      <c r="F97" s="17" t="s">
        <v>57</v>
      </c>
      <c r="G97" s="18">
        <f t="shared" ref="G97:H98" si="15">SUM(G98)</f>
        <v>82.8</v>
      </c>
      <c r="H97" s="18">
        <f t="shared" si="15"/>
        <v>82.333680000000001</v>
      </c>
    </row>
    <row r="98" spans="1:17" ht="28.5" customHeight="1">
      <c r="A98" s="9"/>
      <c r="B98" s="10" t="s">
        <v>16</v>
      </c>
      <c r="C98" s="10" t="s">
        <v>19</v>
      </c>
      <c r="D98" s="10" t="s">
        <v>88</v>
      </c>
      <c r="E98" s="64" t="s">
        <v>74</v>
      </c>
      <c r="F98" s="83" t="s">
        <v>75</v>
      </c>
      <c r="G98" s="18">
        <f t="shared" si="15"/>
        <v>82.8</v>
      </c>
      <c r="H98" s="18">
        <f t="shared" si="15"/>
        <v>82.333680000000001</v>
      </c>
    </row>
    <row r="99" spans="1:17" ht="27" customHeight="1">
      <c r="A99" s="9"/>
      <c r="B99" s="10" t="s">
        <v>16</v>
      </c>
      <c r="C99" s="10" t="s">
        <v>19</v>
      </c>
      <c r="D99" s="10" t="s">
        <v>88</v>
      </c>
      <c r="E99" s="64" t="s">
        <v>34</v>
      </c>
      <c r="F99" s="60" t="s">
        <v>35</v>
      </c>
      <c r="G99" s="18">
        <f>SUM(Вед!G95)</f>
        <v>82.8</v>
      </c>
      <c r="H99" s="18">
        <f>SUM(Вед!H95)</f>
        <v>82.333680000000001</v>
      </c>
    </row>
    <row r="100" spans="1:17" ht="36">
      <c r="A100" s="35" t="s">
        <v>11</v>
      </c>
      <c r="B100" s="59" t="s">
        <v>27</v>
      </c>
      <c r="C100" s="59" t="s">
        <v>28</v>
      </c>
      <c r="D100" s="25"/>
      <c r="E100" s="25"/>
      <c r="F100" s="12" t="s">
        <v>29</v>
      </c>
      <c r="G100" s="19">
        <f t="shared" ref="G100:H105" si="16">SUM(G101)</f>
        <v>22</v>
      </c>
      <c r="H100" s="19">
        <f t="shared" si="16"/>
        <v>22</v>
      </c>
    </row>
    <row r="101" spans="1:17" ht="60.75" customHeight="1">
      <c r="A101" s="9"/>
      <c r="B101" s="10" t="s">
        <v>27</v>
      </c>
      <c r="C101" s="10" t="s">
        <v>28</v>
      </c>
      <c r="D101" s="10" t="s">
        <v>69</v>
      </c>
      <c r="E101" s="25"/>
      <c r="F101" s="24" t="s">
        <v>98</v>
      </c>
      <c r="G101" s="18">
        <f t="shared" si="16"/>
        <v>22</v>
      </c>
      <c r="H101" s="18">
        <f t="shared" si="16"/>
        <v>22</v>
      </c>
    </row>
    <row r="102" spans="1:17" ht="24">
      <c r="A102" s="9"/>
      <c r="B102" s="10" t="s">
        <v>27</v>
      </c>
      <c r="C102" s="10" t="s">
        <v>28</v>
      </c>
      <c r="D102" s="10" t="s">
        <v>68</v>
      </c>
      <c r="E102" s="25"/>
      <c r="F102" s="94" t="s">
        <v>91</v>
      </c>
      <c r="G102" s="18">
        <f t="shared" si="16"/>
        <v>22</v>
      </c>
      <c r="H102" s="18">
        <f t="shared" si="16"/>
        <v>22</v>
      </c>
    </row>
    <row r="103" spans="1:17" ht="24">
      <c r="A103" s="27"/>
      <c r="B103" s="28" t="s">
        <v>27</v>
      </c>
      <c r="C103" s="28" t="s">
        <v>19</v>
      </c>
      <c r="D103" s="28"/>
      <c r="E103" s="28"/>
      <c r="F103" s="41" t="s">
        <v>58</v>
      </c>
      <c r="G103" s="18">
        <f t="shared" si="16"/>
        <v>22</v>
      </c>
      <c r="H103" s="18">
        <f t="shared" si="16"/>
        <v>22</v>
      </c>
    </row>
    <row r="104" spans="1:17" ht="24">
      <c r="A104" s="9"/>
      <c r="B104" s="10" t="s">
        <v>27</v>
      </c>
      <c r="C104" s="10" t="s">
        <v>19</v>
      </c>
      <c r="D104" s="10" t="s">
        <v>89</v>
      </c>
      <c r="E104" s="10"/>
      <c r="F104" s="39" t="s">
        <v>81</v>
      </c>
      <c r="G104" s="18">
        <f t="shared" si="16"/>
        <v>22</v>
      </c>
      <c r="H104" s="18">
        <f t="shared" si="16"/>
        <v>22</v>
      </c>
      <c r="I104" s="42"/>
      <c r="J104" s="42"/>
      <c r="K104" s="42"/>
      <c r="L104" s="42"/>
      <c r="M104" s="42"/>
      <c r="N104" s="42"/>
      <c r="O104" s="42"/>
      <c r="P104" s="42"/>
      <c r="Q104" s="42"/>
    </row>
    <row r="105" spans="1:17" ht="15.75" customHeight="1">
      <c r="A105" s="9"/>
      <c r="B105" s="39">
        <v>14</v>
      </c>
      <c r="C105" s="10" t="s">
        <v>19</v>
      </c>
      <c r="D105" s="10" t="s">
        <v>89</v>
      </c>
      <c r="E105" s="61" t="s">
        <v>77</v>
      </c>
      <c r="F105" s="81" t="s">
        <v>78</v>
      </c>
      <c r="G105" s="18">
        <f t="shared" si="16"/>
        <v>22</v>
      </c>
      <c r="H105" s="18">
        <f t="shared" si="16"/>
        <v>22</v>
      </c>
      <c r="I105" s="42"/>
      <c r="J105" s="42"/>
      <c r="K105" s="42"/>
      <c r="L105" s="42"/>
      <c r="M105" s="42"/>
      <c r="N105" s="42"/>
      <c r="O105" s="42"/>
      <c r="P105" s="42"/>
      <c r="Q105" s="42"/>
    </row>
    <row r="106" spans="1:17" ht="13.5" customHeight="1">
      <c r="A106" s="43"/>
      <c r="B106" s="39">
        <v>14</v>
      </c>
      <c r="C106" s="10" t="s">
        <v>19</v>
      </c>
      <c r="D106" s="10" t="s">
        <v>89</v>
      </c>
      <c r="E106" s="39">
        <v>540</v>
      </c>
      <c r="F106" s="39" t="s">
        <v>21</v>
      </c>
      <c r="G106" s="18">
        <f>SUM(Вед!G102)</f>
        <v>22</v>
      </c>
      <c r="H106" s="18">
        <f>SUM(Вед!H102)</f>
        <v>22</v>
      </c>
    </row>
    <row r="107" spans="1:17">
      <c r="A107" s="44"/>
      <c r="B107" s="37"/>
      <c r="C107" s="37"/>
      <c r="D107" s="37"/>
      <c r="E107" s="37"/>
      <c r="F107" s="12" t="s">
        <v>22</v>
      </c>
      <c r="G107" s="18">
        <f>SUM(G100+G81+G64+G55+G9+G74)</f>
        <v>3312.6749999999997</v>
      </c>
      <c r="H107" s="18">
        <f>SUM(H100+H81+H64+H55+H9+H74)</f>
        <v>2645.9954299999999</v>
      </c>
    </row>
  </sheetData>
  <mergeCells count="3">
    <mergeCell ref="G2:H2"/>
    <mergeCell ref="F1:H1"/>
    <mergeCell ref="A3:H5"/>
  </mergeCells>
  <phoneticPr fontId="19" type="noConversion"/>
  <pageMargins left="0.39370078740157483"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dimension ref="A1:N103"/>
  <sheetViews>
    <sheetView workbookViewId="0">
      <selection activeCell="A4" sqref="A4"/>
    </sheetView>
  </sheetViews>
  <sheetFormatPr defaultColWidth="8.140625" defaultRowHeight="12.75"/>
  <cols>
    <col min="1" max="1" width="3.7109375" style="2" customWidth="1"/>
    <col min="2" max="2" width="5" customWidth="1"/>
    <col min="3" max="3" width="4.85546875" customWidth="1"/>
    <col min="4" max="4" width="11.28515625" customWidth="1"/>
    <col min="5" max="5" width="4.5703125" customWidth="1"/>
    <col min="6" max="6" width="45.42578125" customWidth="1"/>
    <col min="7" max="7" width="14.140625" customWidth="1"/>
    <col min="8" max="8" width="12.85546875" customWidth="1"/>
  </cols>
  <sheetData>
    <row r="1" spans="1:8" s="73" customFormat="1">
      <c r="A1" s="4"/>
      <c r="B1" s="5"/>
      <c r="C1" s="5"/>
      <c r="D1" s="5"/>
      <c r="E1" s="5"/>
      <c r="F1" s="163" t="s">
        <v>113</v>
      </c>
      <c r="G1" s="163"/>
      <c r="H1" s="164"/>
    </row>
    <row r="2" spans="1:8" s="73" customFormat="1" ht="116.25" customHeight="1">
      <c r="A2" s="4"/>
      <c r="B2" s="5"/>
      <c r="C2" s="5"/>
      <c r="D2" s="5"/>
      <c r="E2" s="5"/>
      <c r="F2" s="97"/>
      <c r="G2" s="158" t="s">
        <v>132</v>
      </c>
      <c r="H2" s="159"/>
    </row>
    <row r="3" spans="1:8" s="1" customFormat="1" ht="62.25" customHeight="1">
      <c r="A3" s="165" t="s">
        <v>136</v>
      </c>
      <c r="B3" s="165"/>
      <c r="C3" s="165"/>
      <c r="D3" s="165"/>
      <c r="E3" s="165"/>
      <c r="F3" s="165"/>
      <c r="G3" s="165"/>
      <c r="H3" s="157"/>
    </row>
    <row r="4" spans="1:8">
      <c r="A4" s="4"/>
      <c r="B4" s="5"/>
      <c r="C4" s="5"/>
      <c r="D4" s="5"/>
      <c r="E4" s="5"/>
      <c r="F4" s="5"/>
      <c r="G4" s="5"/>
      <c r="H4" s="153" t="s">
        <v>7</v>
      </c>
    </row>
    <row r="5" spans="1:8" ht="57" customHeight="1">
      <c r="A5" s="150" t="s">
        <v>23</v>
      </c>
      <c r="B5" s="149" t="s">
        <v>0</v>
      </c>
      <c r="C5" s="149" t="s">
        <v>1</v>
      </c>
      <c r="D5" s="149" t="s">
        <v>3</v>
      </c>
      <c r="E5" s="150" t="s">
        <v>2</v>
      </c>
      <c r="F5" s="149" t="s">
        <v>26</v>
      </c>
      <c r="G5" s="152" t="s">
        <v>130</v>
      </c>
      <c r="H5" s="152" t="s">
        <v>131</v>
      </c>
    </row>
    <row r="6" spans="1:8">
      <c r="A6" s="6" t="s">
        <v>43</v>
      </c>
      <c r="B6" s="7">
        <v>2</v>
      </c>
      <c r="C6" s="7">
        <v>3</v>
      </c>
      <c r="D6" s="7">
        <v>4</v>
      </c>
      <c r="E6" s="6" t="s">
        <v>49</v>
      </c>
      <c r="F6" s="7">
        <v>6</v>
      </c>
      <c r="G6" s="32">
        <v>7</v>
      </c>
      <c r="H6" s="32">
        <v>8</v>
      </c>
    </row>
    <row r="7" spans="1:8" ht="36">
      <c r="A7" s="8" t="s">
        <v>8</v>
      </c>
      <c r="B7" s="8"/>
      <c r="C7" s="8"/>
      <c r="D7" s="8"/>
      <c r="E7" s="8"/>
      <c r="F7" s="20" t="s">
        <v>12</v>
      </c>
      <c r="G7" s="13">
        <f>G8+G77+G60+G51+G96+G70</f>
        <v>3312.6749999999997</v>
      </c>
      <c r="H7" s="13">
        <f>H8+H77+H60+H51+H96+H70</f>
        <v>2645.9954299999999</v>
      </c>
    </row>
    <row r="8" spans="1:8" s="3" customFormat="1">
      <c r="A8" s="30" t="s">
        <v>8</v>
      </c>
      <c r="B8" s="31" t="s">
        <v>5</v>
      </c>
      <c r="C8" s="31" t="s">
        <v>28</v>
      </c>
      <c r="D8" s="31"/>
      <c r="E8" s="31"/>
      <c r="F8" s="38" t="s">
        <v>4</v>
      </c>
      <c r="G8" s="74">
        <f>SUM(G9+G32+G37+G40)</f>
        <v>1850.6499999999999</v>
      </c>
      <c r="H8" s="74">
        <f>SUM(H9+H32+H37+H40)</f>
        <v>1676.2377899999999</v>
      </c>
    </row>
    <row r="9" spans="1:8" ht="48">
      <c r="A9" s="9" t="s">
        <v>8</v>
      </c>
      <c r="B9" s="10" t="s">
        <v>5</v>
      </c>
      <c r="C9" s="10" t="s">
        <v>6</v>
      </c>
      <c r="D9" s="10"/>
      <c r="E9" s="61"/>
      <c r="F9" s="11" t="s">
        <v>18</v>
      </c>
      <c r="G9" s="14">
        <f>SUM(G10)</f>
        <v>1689.3999999999999</v>
      </c>
      <c r="H9" s="14">
        <f>SUM(H10)</f>
        <v>1515.9877899999999</v>
      </c>
    </row>
    <row r="10" spans="1:8" ht="61.5" customHeight="1">
      <c r="A10" s="9" t="s">
        <v>8</v>
      </c>
      <c r="B10" s="10" t="s">
        <v>5</v>
      </c>
      <c r="C10" s="10" t="s">
        <v>6</v>
      </c>
      <c r="D10" s="10" t="s">
        <v>69</v>
      </c>
      <c r="E10" s="61"/>
      <c r="F10" s="24" t="s">
        <v>98</v>
      </c>
      <c r="G10" s="14">
        <f>SUM(G15+G11)</f>
        <v>1689.3999999999999</v>
      </c>
      <c r="H10" s="14">
        <f>SUM(H15+H11)</f>
        <v>1515.9877899999999</v>
      </c>
    </row>
    <row r="11" spans="1:8" ht="25.5" customHeight="1">
      <c r="A11" s="9" t="s">
        <v>8</v>
      </c>
      <c r="B11" s="10" t="s">
        <v>5</v>
      </c>
      <c r="C11" s="10" t="s">
        <v>6</v>
      </c>
      <c r="D11" s="10" t="s">
        <v>68</v>
      </c>
      <c r="E11" s="61"/>
      <c r="F11" s="24" t="s">
        <v>115</v>
      </c>
      <c r="G11" s="14">
        <f t="shared" ref="G11:H13" si="0">SUM(G12)</f>
        <v>10</v>
      </c>
      <c r="H11" s="14">
        <f t="shared" si="0"/>
        <v>9</v>
      </c>
    </row>
    <row r="12" spans="1:8" ht="25.5" customHeight="1">
      <c r="A12" s="9" t="s">
        <v>8</v>
      </c>
      <c r="B12" s="10" t="s">
        <v>5</v>
      </c>
      <c r="C12" s="10" t="s">
        <v>6</v>
      </c>
      <c r="D12" s="10" t="s">
        <v>116</v>
      </c>
      <c r="E12" s="61"/>
      <c r="F12" s="121" t="s">
        <v>114</v>
      </c>
      <c r="G12" s="14">
        <f t="shared" si="0"/>
        <v>10</v>
      </c>
      <c r="H12" s="14">
        <f t="shared" si="0"/>
        <v>9</v>
      </c>
    </row>
    <row r="13" spans="1:8" ht="24.75" customHeight="1">
      <c r="A13" s="9" t="s">
        <v>8</v>
      </c>
      <c r="B13" s="10" t="s">
        <v>5</v>
      </c>
      <c r="C13" s="10" t="s">
        <v>6</v>
      </c>
      <c r="D13" s="10" t="s">
        <v>116</v>
      </c>
      <c r="E13" s="115" t="s">
        <v>74</v>
      </c>
      <c r="F13" s="122" t="s">
        <v>75</v>
      </c>
      <c r="G13" s="14">
        <f t="shared" si="0"/>
        <v>10</v>
      </c>
      <c r="H13" s="14">
        <f t="shared" si="0"/>
        <v>9</v>
      </c>
    </row>
    <row r="14" spans="1:8" ht="27.75" customHeight="1">
      <c r="A14" s="9" t="s">
        <v>8</v>
      </c>
      <c r="B14" s="10" t="s">
        <v>5</v>
      </c>
      <c r="C14" s="10" t="s">
        <v>6</v>
      </c>
      <c r="D14" s="10" t="s">
        <v>116</v>
      </c>
      <c r="E14" s="115" t="s">
        <v>34</v>
      </c>
      <c r="F14" s="60" t="s">
        <v>35</v>
      </c>
      <c r="G14" s="14">
        <v>10</v>
      </c>
      <c r="H14" s="14">
        <v>9</v>
      </c>
    </row>
    <row r="15" spans="1:8">
      <c r="A15" s="9" t="s">
        <v>8</v>
      </c>
      <c r="B15" s="10" t="s">
        <v>5</v>
      </c>
      <c r="C15" s="10" t="s">
        <v>6</v>
      </c>
      <c r="D15" s="10" t="s">
        <v>79</v>
      </c>
      <c r="E15" s="64"/>
      <c r="F15" s="91" t="s">
        <v>50</v>
      </c>
      <c r="G15" s="14">
        <f t="shared" ref="G15:H15" si="1">SUM(G16)</f>
        <v>1679.3999999999999</v>
      </c>
      <c r="H15" s="14">
        <f t="shared" si="1"/>
        <v>1506.9877899999999</v>
      </c>
    </row>
    <row r="16" spans="1:8" ht="38.25">
      <c r="A16" s="9" t="s">
        <v>8</v>
      </c>
      <c r="B16" s="10" t="s">
        <v>5</v>
      </c>
      <c r="C16" s="10" t="s">
        <v>6</v>
      </c>
      <c r="D16" s="10" t="s">
        <v>80</v>
      </c>
      <c r="E16" s="64"/>
      <c r="F16" s="60" t="s">
        <v>51</v>
      </c>
      <c r="G16" s="14">
        <f>SUM(G23+G28+G17+G20)</f>
        <v>1679.3999999999999</v>
      </c>
      <c r="H16" s="14">
        <f>SUM(H23+H28+H17+H20)</f>
        <v>1506.9877899999999</v>
      </c>
    </row>
    <row r="17" spans="1:8" s="146" customFormat="1" ht="40.5" customHeight="1">
      <c r="A17" s="9" t="s">
        <v>8</v>
      </c>
      <c r="B17" s="10" t="s">
        <v>5</v>
      </c>
      <c r="C17" s="10" t="s">
        <v>6</v>
      </c>
      <c r="D17" s="10" t="s">
        <v>128</v>
      </c>
      <c r="E17" s="64"/>
      <c r="F17" s="60" t="s">
        <v>127</v>
      </c>
      <c r="G17" s="14">
        <f>SUM(G18)</f>
        <v>35.6</v>
      </c>
      <c r="H17" s="14">
        <f t="shared" ref="H17:H18" si="2">SUM(H18)</f>
        <v>31.68666</v>
      </c>
    </row>
    <row r="18" spans="1:8" s="146" customFormat="1" ht="60">
      <c r="A18" s="9" t="s">
        <v>8</v>
      </c>
      <c r="B18" s="10" t="s">
        <v>5</v>
      </c>
      <c r="C18" s="10" t="s">
        <v>6</v>
      </c>
      <c r="D18" s="10" t="s">
        <v>128</v>
      </c>
      <c r="E18" s="80">
        <v>100</v>
      </c>
      <c r="F18" s="81" t="s">
        <v>73</v>
      </c>
      <c r="G18" s="14">
        <f>SUM(G19)</f>
        <v>35.6</v>
      </c>
      <c r="H18" s="14">
        <f t="shared" si="2"/>
        <v>31.68666</v>
      </c>
    </row>
    <row r="19" spans="1:8" s="146" customFormat="1" ht="24">
      <c r="A19" s="9" t="s">
        <v>8</v>
      </c>
      <c r="B19" s="10" t="s">
        <v>5</v>
      </c>
      <c r="C19" s="10" t="s">
        <v>6</v>
      </c>
      <c r="D19" s="10" t="s">
        <v>128</v>
      </c>
      <c r="E19" s="64" t="s">
        <v>32</v>
      </c>
      <c r="F19" s="65" t="s">
        <v>33</v>
      </c>
      <c r="G19" s="14">
        <v>35.6</v>
      </c>
      <c r="H19" s="14">
        <v>31.68666</v>
      </c>
    </row>
    <row r="20" spans="1:8" s="146" customFormat="1" ht="51">
      <c r="A20" s="9" t="s">
        <v>8</v>
      </c>
      <c r="B20" s="10" t="s">
        <v>5</v>
      </c>
      <c r="C20" s="10" t="s">
        <v>6</v>
      </c>
      <c r="D20" s="10" t="s">
        <v>129</v>
      </c>
      <c r="E20" s="64"/>
      <c r="F20" s="60" t="s">
        <v>126</v>
      </c>
      <c r="G20" s="14">
        <f>SUM(G21)</f>
        <v>4</v>
      </c>
      <c r="H20" s="14">
        <f>SUM(H21)</f>
        <v>3.52074</v>
      </c>
    </row>
    <row r="21" spans="1:8" s="146" customFormat="1" ht="60">
      <c r="A21" s="9" t="s">
        <v>8</v>
      </c>
      <c r="B21" s="10" t="s">
        <v>5</v>
      </c>
      <c r="C21" s="10" t="s">
        <v>6</v>
      </c>
      <c r="D21" s="10" t="s">
        <v>129</v>
      </c>
      <c r="E21" s="80">
        <v>100</v>
      </c>
      <c r="F21" s="81" t="s">
        <v>73</v>
      </c>
      <c r="G21" s="14">
        <f>SUM(G22)</f>
        <v>4</v>
      </c>
      <c r="H21" s="14">
        <f>SUM(H22)</f>
        <v>3.52074</v>
      </c>
    </row>
    <row r="22" spans="1:8" s="146" customFormat="1" ht="24">
      <c r="A22" s="9" t="s">
        <v>8</v>
      </c>
      <c r="B22" s="10" t="s">
        <v>5</v>
      </c>
      <c r="C22" s="10" t="s">
        <v>6</v>
      </c>
      <c r="D22" s="10" t="s">
        <v>129</v>
      </c>
      <c r="E22" s="64" t="s">
        <v>32</v>
      </c>
      <c r="F22" s="65" t="s">
        <v>33</v>
      </c>
      <c r="G22" s="14">
        <v>4</v>
      </c>
      <c r="H22" s="14">
        <v>3.52074</v>
      </c>
    </row>
    <row r="23" spans="1:8" ht="24">
      <c r="A23" s="27" t="s">
        <v>8</v>
      </c>
      <c r="B23" s="28" t="s">
        <v>5</v>
      </c>
      <c r="C23" s="28" t="s">
        <v>6</v>
      </c>
      <c r="D23" s="28" t="s">
        <v>82</v>
      </c>
      <c r="E23" s="63"/>
      <c r="F23" s="26" t="s">
        <v>52</v>
      </c>
      <c r="G23" s="29">
        <f>SUM(G24+G26)</f>
        <v>1086.8</v>
      </c>
      <c r="H23" s="29">
        <f>SUM(H24+H26)</f>
        <v>927.94032000000004</v>
      </c>
    </row>
    <row r="24" spans="1:8" ht="60">
      <c r="A24" s="82">
        <v>601</v>
      </c>
      <c r="B24" s="84" t="s">
        <v>5</v>
      </c>
      <c r="C24" s="84" t="s">
        <v>6</v>
      </c>
      <c r="D24" s="28" t="s">
        <v>82</v>
      </c>
      <c r="E24" s="80">
        <v>100</v>
      </c>
      <c r="F24" s="81" t="s">
        <v>73</v>
      </c>
      <c r="G24" s="29">
        <f>SUM(G25)</f>
        <v>591.1</v>
      </c>
      <c r="H24" s="29">
        <f>SUM(H25)</f>
        <v>537.36179000000004</v>
      </c>
    </row>
    <row r="25" spans="1:8" ht="24">
      <c r="A25" s="9" t="s">
        <v>8</v>
      </c>
      <c r="B25" s="10" t="s">
        <v>5</v>
      </c>
      <c r="C25" s="10" t="s">
        <v>6</v>
      </c>
      <c r="D25" s="28" t="s">
        <v>82</v>
      </c>
      <c r="E25" s="64" t="s">
        <v>32</v>
      </c>
      <c r="F25" s="65" t="s">
        <v>33</v>
      </c>
      <c r="G25" s="66">
        <v>591.1</v>
      </c>
      <c r="H25" s="66">
        <v>537.36179000000004</v>
      </c>
    </row>
    <row r="26" spans="1:8" ht="24">
      <c r="A26" s="82">
        <v>701</v>
      </c>
      <c r="B26" s="84" t="s">
        <v>5</v>
      </c>
      <c r="C26" s="84" t="s">
        <v>6</v>
      </c>
      <c r="D26" s="28" t="s">
        <v>82</v>
      </c>
      <c r="E26" s="64" t="s">
        <v>74</v>
      </c>
      <c r="F26" s="83" t="s">
        <v>75</v>
      </c>
      <c r="G26" s="66">
        <f>SUM(G27)</f>
        <v>495.7</v>
      </c>
      <c r="H26" s="66">
        <f>SUM(H27)</f>
        <v>390.57853</v>
      </c>
    </row>
    <row r="27" spans="1:8" ht="25.5">
      <c r="A27" s="9" t="s">
        <v>8</v>
      </c>
      <c r="B27" s="10" t="s">
        <v>5</v>
      </c>
      <c r="C27" s="10" t="s">
        <v>6</v>
      </c>
      <c r="D27" s="28" t="s">
        <v>82</v>
      </c>
      <c r="E27" s="64" t="s">
        <v>34</v>
      </c>
      <c r="F27" s="60" t="s">
        <v>35</v>
      </c>
      <c r="G27" s="66">
        <v>495.7</v>
      </c>
      <c r="H27" s="66">
        <v>390.57853</v>
      </c>
    </row>
    <row r="28" spans="1:8" ht="24">
      <c r="A28" s="27" t="s">
        <v>8</v>
      </c>
      <c r="B28" s="28" t="s">
        <v>5</v>
      </c>
      <c r="C28" s="28" t="s">
        <v>6</v>
      </c>
      <c r="D28" s="28" t="s">
        <v>83</v>
      </c>
      <c r="E28" s="63"/>
      <c r="F28" s="26" t="s">
        <v>53</v>
      </c>
      <c r="G28" s="29">
        <f>G29</f>
        <v>553</v>
      </c>
      <c r="H28" s="29">
        <f>H29</f>
        <v>543.84006999999997</v>
      </c>
    </row>
    <row r="29" spans="1:8" ht="60">
      <c r="A29" s="82">
        <v>701</v>
      </c>
      <c r="B29" s="84" t="s">
        <v>5</v>
      </c>
      <c r="C29" s="84" t="s">
        <v>6</v>
      </c>
      <c r="D29" s="28" t="s">
        <v>83</v>
      </c>
      <c r="E29" s="80">
        <v>100</v>
      </c>
      <c r="F29" s="81" t="s">
        <v>73</v>
      </c>
      <c r="G29" s="29">
        <f>SUM(G30)</f>
        <v>553</v>
      </c>
      <c r="H29" s="29">
        <f>SUM(H30)</f>
        <v>543.84006999999997</v>
      </c>
    </row>
    <row r="30" spans="1:8" s="3" customFormat="1" ht="24">
      <c r="A30" s="9" t="s">
        <v>8</v>
      </c>
      <c r="B30" s="10" t="s">
        <v>5</v>
      </c>
      <c r="C30" s="10" t="s">
        <v>6</v>
      </c>
      <c r="D30" s="28" t="s">
        <v>83</v>
      </c>
      <c r="E30" s="64" t="s">
        <v>32</v>
      </c>
      <c r="F30" s="65" t="s">
        <v>33</v>
      </c>
      <c r="G30" s="66">
        <v>553</v>
      </c>
      <c r="H30" s="66">
        <v>543.84006999999997</v>
      </c>
    </row>
    <row r="31" spans="1:8" s="3" customFormat="1" ht="24">
      <c r="A31" s="9" t="s">
        <v>8</v>
      </c>
      <c r="B31" s="10" t="s">
        <v>5</v>
      </c>
      <c r="C31" s="10"/>
      <c r="D31" s="10" t="s">
        <v>72</v>
      </c>
      <c r="E31" s="64"/>
      <c r="F31" s="65" t="s">
        <v>54</v>
      </c>
      <c r="G31" s="66">
        <f>SUM(G37+G32)</f>
        <v>108.9</v>
      </c>
      <c r="H31" s="66">
        <f>SUM(H37+H32)</f>
        <v>107.9</v>
      </c>
    </row>
    <row r="32" spans="1:8" s="3" customFormat="1" ht="24">
      <c r="A32" s="9" t="s">
        <v>8</v>
      </c>
      <c r="B32" s="114" t="s">
        <v>5</v>
      </c>
      <c r="C32" s="114" t="s">
        <v>99</v>
      </c>
      <c r="D32" s="114"/>
      <c r="E32" s="115"/>
      <c r="F32" s="111" t="s">
        <v>100</v>
      </c>
      <c r="G32" s="66">
        <f t="shared" ref="G32:H34" si="3">SUM(G33)</f>
        <v>107.9</v>
      </c>
      <c r="H32" s="66">
        <f t="shared" si="3"/>
        <v>107.9</v>
      </c>
    </row>
    <row r="33" spans="1:8" s="3" customFormat="1">
      <c r="A33" s="9" t="s">
        <v>8</v>
      </c>
      <c r="B33" s="114" t="s">
        <v>5</v>
      </c>
      <c r="C33" s="114" t="s">
        <v>99</v>
      </c>
      <c r="D33" s="114" t="s">
        <v>105</v>
      </c>
      <c r="E33" s="115"/>
      <c r="F33" s="81" t="s">
        <v>101</v>
      </c>
      <c r="G33" s="66">
        <f t="shared" si="3"/>
        <v>107.9</v>
      </c>
      <c r="H33" s="66">
        <f t="shared" si="3"/>
        <v>107.9</v>
      </c>
    </row>
    <row r="34" spans="1:8" s="3" customFormat="1">
      <c r="A34" s="9" t="s">
        <v>8</v>
      </c>
      <c r="B34" s="114" t="s">
        <v>5</v>
      </c>
      <c r="C34" s="114" t="s">
        <v>99</v>
      </c>
      <c r="D34" s="114" t="s">
        <v>105</v>
      </c>
      <c r="E34" s="85">
        <v>800</v>
      </c>
      <c r="F34" s="83" t="s">
        <v>76</v>
      </c>
      <c r="G34" s="66">
        <f t="shared" si="3"/>
        <v>107.9</v>
      </c>
      <c r="H34" s="66">
        <f t="shared" si="3"/>
        <v>107.9</v>
      </c>
    </row>
    <row r="35" spans="1:8" s="3" customFormat="1" ht="13.5" customHeight="1">
      <c r="A35" s="9" t="s">
        <v>8</v>
      </c>
      <c r="B35" s="114" t="s">
        <v>5</v>
      </c>
      <c r="C35" s="114" t="s">
        <v>99</v>
      </c>
      <c r="D35" s="114" t="s">
        <v>105</v>
      </c>
      <c r="E35" s="115" t="s">
        <v>111</v>
      </c>
      <c r="F35" s="81" t="s">
        <v>112</v>
      </c>
      <c r="G35" s="66">
        <v>107.9</v>
      </c>
      <c r="H35" s="66">
        <v>107.9</v>
      </c>
    </row>
    <row r="36" spans="1:8" s="3" customFormat="1">
      <c r="A36" s="9" t="s">
        <v>8</v>
      </c>
      <c r="B36" s="10" t="s">
        <v>5</v>
      </c>
      <c r="C36" s="10" t="s">
        <v>30</v>
      </c>
      <c r="D36" s="10"/>
      <c r="E36" s="64"/>
      <c r="F36" s="67" t="s">
        <v>24</v>
      </c>
      <c r="G36" s="66">
        <f>SUM(G37)</f>
        <v>1</v>
      </c>
      <c r="H36" s="66">
        <f>SUM(H37)</f>
        <v>0</v>
      </c>
    </row>
    <row r="37" spans="1:8" s="3" customFormat="1">
      <c r="A37" s="9" t="s">
        <v>8</v>
      </c>
      <c r="B37" s="10" t="s">
        <v>5</v>
      </c>
      <c r="C37" s="10" t="s">
        <v>30</v>
      </c>
      <c r="D37" s="10" t="s">
        <v>84</v>
      </c>
      <c r="E37" s="64"/>
      <c r="F37" s="65" t="s">
        <v>25</v>
      </c>
      <c r="G37" s="66">
        <f t="shared" ref="G37:H38" si="4">SUM(G38)</f>
        <v>1</v>
      </c>
      <c r="H37" s="66">
        <f t="shared" si="4"/>
        <v>0</v>
      </c>
    </row>
    <row r="38" spans="1:8" s="3" customFormat="1">
      <c r="A38" s="85">
        <v>701</v>
      </c>
      <c r="B38" s="86" t="s">
        <v>5</v>
      </c>
      <c r="C38" s="86" t="s">
        <v>30</v>
      </c>
      <c r="D38" s="10" t="s">
        <v>84</v>
      </c>
      <c r="E38" s="87">
        <v>800</v>
      </c>
      <c r="F38" s="83" t="s">
        <v>76</v>
      </c>
      <c r="G38" s="66">
        <f t="shared" si="4"/>
        <v>1</v>
      </c>
      <c r="H38" s="66">
        <f t="shared" si="4"/>
        <v>0</v>
      </c>
    </row>
    <row r="39" spans="1:8" s="3" customFormat="1" ht="12" customHeight="1">
      <c r="A39" s="9" t="s">
        <v>8</v>
      </c>
      <c r="B39" s="10" t="s">
        <v>5</v>
      </c>
      <c r="C39" s="10" t="s">
        <v>30</v>
      </c>
      <c r="D39" s="10" t="s">
        <v>84</v>
      </c>
      <c r="E39" s="68">
        <v>870</v>
      </c>
      <c r="F39" s="65" t="s">
        <v>31</v>
      </c>
      <c r="G39" s="15">
        <v>1</v>
      </c>
      <c r="H39" s="15">
        <v>0</v>
      </c>
    </row>
    <row r="40" spans="1:8" s="3" customFormat="1" ht="26.25" customHeight="1">
      <c r="A40" s="9" t="s">
        <v>8</v>
      </c>
      <c r="B40" s="10" t="s">
        <v>5</v>
      </c>
      <c r="C40" s="10" t="s">
        <v>46</v>
      </c>
      <c r="D40" s="10" t="s">
        <v>68</v>
      </c>
      <c r="E40" s="61"/>
      <c r="F40" s="24" t="s">
        <v>91</v>
      </c>
      <c r="G40" s="14">
        <f>SUM(G41)</f>
        <v>52.35</v>
      </c>
      <c r="H40" s="14">
        <f>SUM(H41)</f>
        <v>52.35</v>
      </c>
    </row>
    <row r="41" spans="1:8" s="3" customFormat="1" ht="15.75" customHeight="1">
      <c r="A41" s="9" t="s">
        <v>8</v>
      </c>
      <c r="B41" s="10" t="s">
        <v>5</v>
      </c>
      <c r="C41" s="10" t="s">
        <v>46</v>
      </c>
      <c r="D41" s="10"/>
      <c r="E41" s="10"/>
      <c r="F41" s="77" t="s">
        <v>47</v>
      </c>
      <c r="G41" s="14">
        <f>SUM(G42+G48+G45)</f>
        <v>52.35</v>
      </c>
      <c r="H41" s="14">
        <f>SUM(H42+H48+H45)</f>
        <v>52.35</v>
      </c>
    </row>
    <row r="42" spans="1:8" s="3" customFormat="1" ht="75.75" customHeight="1">
      <c r="A42" s="9" t="s">
        <v>8</v>
      </c>
      <c r="B42" s="10" t="s">
        <v>5</v>
      </c>
      <c r="C42" s="10" t="s">
        <v>46</v>
      </c>
      <c r="D42" s="10" t="s">
        <v>103</v>
      </c>
      <c r="E42" s="61"/>
      <c r="F42" s="11" t="s">
        <v>61</v>
      </c>
      <c r="G42" s="14">
        <f t="shared" ref="G42:H43" si="5">SUM(G43)</f>
        <v>0.15</v>
      </c>
      <c r="H42" s="14">
        <f t="shared" si="5"/>
        <v>0.15</v>
      </c>
    </row>
    <row r="43" spans="1:8" s="3" customFormat="1" ht="28.5" customHeight="1">
      <c r="A43" s="9" t="s">
        <v>8</v>
      </c>
      <c r="B43" s="10" t="s">
        <v>5</v>
      </c>
      <c r="C43" s="10" t="s">
        <v>46</v>
      </c>
      <c r="D43" s="10" t="s">
        <v>103</v>
      </c>
      <c r="E43" s="64" t="s">
        <v>74</v>
      </c>
      <c r="F43" s="83" t="s">
        <v>75</v>
      </c>
      <c r="G43" s="14">
        <f t="shared" si="5"/>
        <v>0.15</v>
      </c>
      <c r="H43" s="14">
        <f t="shared" si="5"/>
        <v>0.15</v>
      </c>
    </row>
    <row r="44" spans="1:8" s="3" customFormat="1" ht="23.25" customHeight="1">
      <c r="A44" s="9" t="s">
        <v>8</v>
      </c>
      <c r="B44" s="10" t="s">
        <v>5</v>
      </c>
      <c r="C44" s="10" t="s">
        <v>46</v>
      </c>
      <c r="D44" s="10" t="s">
        <v>103</v>
      </c>
      <c r="E44" s="64" t="s">
        <v>34</v>
      </c>
      <c r="F44" s="60" t="s">
        <v>35</v>
      </c>
      <c r="G44" s="14">
        <v>0.15</v>
      </c>
      <c r="H44" s="14">
        <v>0.15</v>
      </c>
    </row>
    <row r="45" spans="1:8" s="3" customFormat="1" ht="111.75" customHeight="1">
      <c r="A45" s="9" t="s">
        <v>8</v>
      </c>
      <c r="B45" s="10" t="s">
        <v>5</v>
      </c>
      <c r="C45" s="10" t="s">
        <v>46</v>
      </c>
      <c r="D45" s="10" t="s">
        <v>124</v>
      </c>
      <c r="E45" s="64"/>
      <c r="F45" s="132" t="s">
        <v>123</v>
      </c>
      <c r="G45" s="133">
        <f t="shared" ref="G45:H46" si="6">SUM(G46)</f>
        <v>2.2000000000000002</v>
      </c>
      <c r="H45" s="133">
        <f t="shared" si="6"/>
        <v>2.2000000000000002</v>
      </c>
    </row>
    <row r="46" spans="1:8" s="3" customFormat="1" ht="23.25" customHeight="1">
      <c r="A46" s="9" t="s">
        <v>8</v>
      </c>
      <c r="B46" s="10" t="s">
        <v>5</v>
      </c>
      <c r="C46" s="10" t="s">
        <v>46</v>
      </c>
      <c r="D46" s="10" t="s">
        <v>124</v>
      </c>
      <c r="E46" s="134">
        <v>100</v>
      </c>
      <c r="F46" s="135" t="s">
        <v>73</v>
      </c>
      <c r="G46" s="133">
        <f t="shared" si="6"/>
        <v>2.2000000000000002</v>
      </c>
      <c r="H46" s="133">
        <f t="shared" si="6"/>
        <v>2.2000000000000002</v>
      </c>
    </row>
    <row r="47" spans="1:8" s="3" customFormat="1" ht="23.25" customHeight="1">
      <c r="A47" s="9" t="s">
        <v>8</v>
      </c>
      <c r="B47" s="10" t="s">
        <v>5</v>
      </c>
      <c r="C47" s="10" t="s">
        <v>46</v>
      </c>
      <c r="D47" s="10" t="s">
        <v>124</v>
      </c>
      <c r="E47" s="64" t="s">
        <v>32</v>
      </c>
      <c r="F47" s="65" t="s">
        <v>33</v>
      </c>
      <c r="G47" s="133">
        <v>2.2000000000000002</v>
      </c>
      <c r="H47" s="14">
        <v>2.2000000000000002</v>
      </c>
    </row>
    <row r="48" spans="1:8" ht="54" customHeight="1">
      <c r="A48" s="129" t="s">
        <v>8</v>
      </c>
      <c r="B48" s="130" t="s">
        <v>5</v>
      </c>
      <c r="C48" s="130" t="s">
        <v>46</v>
      </c>
      <c r="D48" s="5" t="s">
        <v>106</v>
      </c>
      <c r="E48" s="131"/>
      <c r="F48" s="128" t="s">
        <v>107</v>
      </c>
      <c r="G48" s="14">
        <f t="shared" ref="G48:H49" si="7">SUM(G49)</f>
        <v>50</v>
      </c>
      <c r="H48" s="14">
        <f t="shared" si="7"/>
        <v>50</v>
      </c>
    </row>
    <row r="49" spans="1:8" ht="24">
      <c r="A49" s="9" t="s">
        <v>8</v>
      </c>
      <c r="B49" s="10" t="s">
        <v>5</v>
      </c>
      <c r="C49" s="10" t="s">
        <v>46</v>
      </c>
      <c r="D49" s="76" t="s">
        <v>106</v>
      </c>
      <c r="E49" s="64" t="s">
        <v>74</v>
      </c>
      <c r="F49" s="83" t="s">
        <v>75</v>
      </c>
      <c r="G49" s="14">
        <f t="shared" si="7"/>
        <v>50</v>
      </c>
      <c r="H49" s="14">
        <f t="shared" si="7"/>
        <v>50</v>
      </c>
    </row>
    <row r="50" spans="1:8" ht="25.5">
      <c r="A50" s="9" t="s">
        <v>8</v>
      </c>
      <c r="B50" s="10" t="s">
        <v>5</v>
      </c>
      <c r="C50" s="10" t="s">
        <v>46</v>
      </c>
      <c r="D50" s="76" t="s">
        <v>106</v>
      </c>
      <c r="E50" s="64" t="s">
        <v>34</v>
      </c>
      <c r="F50" s="60" t="s">
        <v>35</v>
      </c>
      <c r="G50" s="14">
        <v>50</v>
      </c>
      <c r="H50" s="14">
        <v>50</v>
      </c>
    </row>
    <row r="51" spans="1:8" s="3" customFormat="1">
      <c r="A51" s="8" t="s">
        <v>8</v>
      </c>
      <c r="B51" s="59" t="s">
        <v>13</v>
      </c>
      <c r="C51" s="59" t="s">
        <v>28</v>
      </c>
      <c r="D51" s="59"/>
      <c r="E51" s="88"/>
      <c r="F51" s="20" t="s">
        <v>14</v>
      </c>
      <c r="G51" s="141">
        <f>SUM(G52)</f>
        <v>76.5</v>
      </c>
      <c r="H51" s="141">
        <f t="shared" ref="H51:H54" si="8">SUM(H52)</f>
        <v>76.5</v>
      </c>
    </row>
    <row r="52" spans="1:8" s="3" customFormat="1" ht="62.25" customHeight="1">
      <c r="A52" s="9" t="s">
        <v>8</v>
      </c>
      <c r="B52" s="10" t="s">
        <v>13</v>
      </c>
      <c r="C52" s="10" t="s">
        <v>28</v>
      </c>
      <c r="D52" s="10" t="s">
        <v>69</v>
      </c>
      <c r="E52" s="61"/>
      <c r="F52" s="24" t="s">
        <v>98</v>
      </c>
      <c r="G52" s="66">
        <f>SUM(G53)</f>
        <v>76.5</v>
      </c>
      <c r="H52" s="66">
        <f t="shared" si="8"/>
        <v>76.5</v>
      </c>
    </row>
    <row r="53" spans="1:8" s="3" customFormat="1" ht="24">
      <c r="A53" s="9" t="s">
        <v>8</v>
      </c>
      <c r="B53" s="10" t="s">
        <v>13</v>
      </c>
      <c r="C53" s="10" t="s">
        <v>28</v>
      </c>
      <c r="D53" s="10" t="s">
        <v>68</v>
      </c>
      <c r="E53" s="61"/>
      <c r="F53" s="24" t="s">
        <v>91</v>
      </c>
      <c r="G53" s="66">
        <f>SUM(G54)</f>
        <v>76.5</v>
      </c>
      <c r="H53" s="66">
        <f t="shared" si="8"/>
        <v>76.5</v>
      </c>
    </row>
    <row r="54" spans="1:8" s="3" customFormat="1">
      <c r="A54" s="27" t="s">
        <v>8</v>
      </c>
      <c r="B54" s="28" t="s">
        <v>13</v>
      </c>
      <c r="C54" s="28" t="s">
        <v>19</v>
      </c>
      <c r="D54" s="28"/>
      <c r="E54" s="63"/>
      <c r="F54" s="33" t="s">
        <v>15</v>
      </c>
      <c r="G54" s="69">
        <f>SUM(G55)</f>
        <v>76.5</v>
      </c>
      <c r="H54" s="69">
        <f t="shared" si="8"/>
        <v>76.5</v>
      </c>
    </row>
    <row r="55" spans="1:8" s="3" customFormat="1" ht="36">
      <c r="A55" s="9" t="s">
        <v>8</v>
      </c>
      <c r="B55" s="10" t="s">
        <v>13</v>
      </c>
      <c r="C55" s="10" t="s">
        <v>19</v>
      </c>
      <c r="D55" s="10" t="s">
        <v>104</v>
      </c>
      <c r="E55" s="61"/>
      <c r="F55" s="11" t="s">
        <v>95</v>
      </c>
      <c r="G55" s="15">
        <f>SUM(G56+G58)</f>
        <v>76.5</v>
      </c>
      <c r="H55" s="15">
        <f>SUM(H56+H58)</f>
        <v>76.5</v>
      </c>
    </row>
    <row r="56" spans="1:8" s="3" customFormat="1" ht="60">
      <c r="A56" s="9" t="s">
        <v>8</v>
      </c>
      <c r="B56" s="10" t="s">
        <v>13</v>
      </c>
      <c r="C56" s="10" t="s">
        <v>19</v>
      </c>
      <c r="D56" s="10" t="s">
        <v>104</v>
      </c>
      <c r="E56" s="80">
        <v>100</v>
      </c>
      <c r="F56" s="81" t="s">
        <v>73</v>
      </c>
      <c r="G56" s="15">
        <f>SUM(G57)</f>
        <v>68.329160000000002</v>
      </c>
      <c r="H56" s="15">
        <f>SUM(H57)</f>
        <v>68.329160000000002</v>
      </c>
    </row>
    <row r="57" spans="1:8" s="3" customFormat="1" ht="24">
      <c r="A57" s="9" t="s">
        <v>8</v>
      </c>
      <c r="B57" s="10" t="s">
        <v>13</v>
      </c>
      <c r="C57" s="10" t="s">
        <v>19</v>
      </c>
      <c r="D57" s="10" t="s">
        <v>104</v>
      </c>
      <c r="E57" s="64" t="s">
        <v>32</v>
      </c>
      <c r="F57" s="65" t="s">
        <v>33</v>
      </c>
      <c r="G57" s="15">
        <v>68.329160000000002</v>
      </c>
      <c r="H57" s="15">
        <v>68.329160000000002</v>
      </c>
    </row>
    <row r="58" spans="1:8" s="3" customFormat="1" ht="24">
      <c r="A58" s="9" t="s">
        <v>8</v>
      </c>
      <c r="B58" s="10" t="s">
        <v>13</v>
      </c>
      <c r="C58" s="10" t="s">
        <v>19</v>
      </c>
      <c r="D58" s="10" t="s">
        <v>104</v>
      </c>
      <c r="E58" s="64" t="s">
        <v>74</v>
      </c>
      <c r="F58" s="83" t="s">
        <v>75</v>
      </c>
      <c r="G58" s="15">
        <f>SUM(G59)</f>
        <v>8.1708400000000001</v>
      </c>
      <c r="H58" s="15">
        <f>SUM(H59)</f>
        <v>8.1708400000000001</v>
      </c>
    </row>
    <row r="59" spans="1:8" ht="25.5">
      <c r="A59" s="9" t="s">
        <v>8</v>
      </c>
      <c r="B59" s="10" t="s">
        <v>13</v>
      </c>
      <c r="C59" s="10" t="s">
        <v>19</v>
      </c>
      <c r="D59" s="10" t="s">
        <v>104</v>
      </c>
      <c r="E59" s="64" t="s">
        <v>34</v>
      </c>
      <c r="F59" s="60" t="s">
        <v>35</v>
      </c>
      <c r="G59" s="15">
        <v>8.1708400000000001</v>
      </c>
      <c r="H59" s="15">
        <v>8.1708400000000001</v>
      </c>
    </row>
    <row r="60" spans="1:8" ht="24">
      <c r="A60" s="8" t="s">
        <v>8</v>
      </c>
      <c r="B60" s="59" t="s">
        <v>19</v>
      </c>
      <c r="C60" s="59" t="s">
        <v>28</v>
      </c>
      <c r="D60" s="25"/>
      <c r="E60" s="142"/>
      <c r="F60" s="137" t="s">
        <v>36</v>
      </c>
      <c r="G60" s="143">
        <f>SUM(G61)</f>
        <v>110.3</v>
      </c>
      <c r="H60" s="143">
        <f t="shared" ref="H60:H62" si="9">SUM(H61)</f>
        <v>95.775200000000012</v>
      </c>
    </row>
    <row r="61" spans="1:8" ht="64.5" customHeight="1">
      <c r="A61" s="9" t="s">
        <v>8</v>
      </c>
      <c r="B61" s="10" t="s">
        <v>19</v>
      </c>
      <c r="C61" s="10" t="s">
        <v>28</v>
      </c>
      <c r="D61" s="10" t="s">
        <v>69</v>
      </c>
      <c r="E61" s="70"/>
      <c r="F61" s="24" t="s">
        <v>98</v>
      </c>
      <c r="G61" s="15">
        <f>SUM(G62)</f>
        <v>110.3</v>
      </c>
      <c r="H61" s="15">
        <f t="shared" si="9"/>
        <v>95.775200000000012</v>
      </c>
    </row>
    <row r="62" spans="1:8" ht="36">
      <c r="A62" s="9" t="s">
        <v>8</v>
      </c>
      <c r="B62" s="10" t="s">
        <v>19</v>
      </c>
      <c r="C62" s="10" t="s">
        <v>28</v>
      </c>
      <c r="D62" s="10" t="s">
        <v>70</v>
      </c>
      <c r="E62" s="70"/>
      <c r="F62" s="78" t="s">
        <v>92</v>
      </c>
      <c r="G62" s="15">
        <f>SUM(G63)</f>
        <v>110.3</v>
      </c>
      <c r="H62" s="15">
        <f t="shared" si="9"/>
        <v>95.775200000000012</v>
      </c>
    </row>
    <row r="63" spans="1:8" s="3" customFormat="1">
      <c r="A63" s="27" t="s">
        <v>8</v>
      </c>
      <c r="B63" s="28" t="s">
        <v>19</v>
      </c>
      <c r="C63" s="28" t="s">
        <v>37</v>
      </c>
      <c r="D63" s="28"/>
      <c r="E63" s="71"/>
      <c r="F63" s="67" t="s">
        <v>38</v>
      </c>
      <c r="G63" s="29">
        <f>SUM(G67+G64)</f>
        <v>110.3</v>
      </c>
      <c r="H63" s="29">
        <f>SUM(H67+H64)</f>
        <v>95.775200000000012</v>
      </c>
    </row>
    <row r="64" spans="1:8" s="3" customFormat="1" ht="24.75" customHeight="1">
      <c r="A64" s="27" t="s">
        <v>8</v>
      </c>
      <c r="B64" s="28" t="s">
        <v>19</v>
      </c>
      <c r="C64" s="75" t="s">
        <v>37</v>
      </c>
      <c r="D64" s="76" t="s">
        <v>85</v>
      </c>
      <c r="E64" s="40"/>
      <c r="F64" s="39" t="s">
        <v>66</v>
      </c>
      <c r="G64" s="15">
        <f t="shared" ref="G64:H65" si="10">SUM(G65)</f>
        <v>39.5</v>
      </c>
      <c r="H64" s="15">
        <f t="shared" si="10"/>
        <v>39.464550000000003</v>
      </c>
    </row>
    <row r="65" spans="1:8" s="3" customFormat="1" ht="24.75" customHeight="1">
      <c r="A65" s="27" t="s">
        <v>8</v>
      </c>
      <c r="B65" s="28" t="s">
        <v>19</v>
      </c>
      <c r="C65" s="75" t="s">
        <v>37</v>
      </c>
      <c r="D65" s="76" t="s">
        <v>85</v>
      </c>
      <c r="E65" s="64" t="s">
        <v>74</v>
      </c>
      <c r="F65" s="83" t="s">
        <v>75</v>
      </c>
      <c r="G65" s="15">
        <f t="shared" si="10"/>
        <v>39.5</v>
      </c>
      <c r="H65" s="15">
        <f t="shared" si="10"/>
        <v>39.464550000000003</v>
      </c>
    </row>
    <row r="66" spans="1:8" s="3" customFormat="1" ht="25.5">
      <c r="A66" s="27" t="s">
        <v>8</v>
      </c>
      <c r="B66" s="28" t="s">
        <v>19</v>
      </c>
      <c r="C66" s="75" t="s">
        <v>37</v>
      </c>
      <c r="D66" s="76" t="s">
        <v>85</v>
      </c>
      <c r="E66" s="64" t="s">
        <v>34</v>
      </c>
      <c r="F66" s="60" t="s">
        <v>35</v>
      </c>
      <c r="G66" s="15">
        <v>39.5</v>
      </c>
      <c r="H66" s="15">
        <v>39.464550000000003</v>
      </c>
    </row>
    <row r="67" spans="1:8" s="3" customFormat="1" ht="24">
      <c r="A67" s="9" t="s">
        <v>8</v>
      </c>
      <c r="B67" s="10" t="s">
        <v>19</v>
      </c>
      <c r="C67" s="10" t="s">
        <v>37</v>
      </c>
      <c r="D67" s="76" t="s">
        <v>90</v>
      </c>
      <c r="E67" s="70"/>
      <c r="F67" s="65" t="s">
        <v>55</v>
      </c>
      <c r="G67" s="15">
        <f t="shared" ref="G67:H68" si="11">SUM(G68)</f>
        <v>70.8</v>
      </c>
      <c r="H67" s="15">
        <f t="shared" si="11"/>
        <v>56.310650000000003</v>
      </c>
    </row>
    <row r="68" spans="1:8" s="3" customFormat="1" ht="24">
      <c r="A68" s="9" t="s">
        <v>8</v>
      </c>
      <c r="B68" s="10" t="s">
        <v>19</v>
      </c>
      <c r="C68" s="10" t="s">
        <v>37</v>
      </c>
      <c r="D68" s="76" t="s">
        <v>90</v>
      </c>
      <c r="E68" s="64" t="s">
        <v>74</v>
      </c>
      <c r="F68" s="83" t="s">
        <v>75</v>
      </c>
      <c r="G68" s="15">
        <f t="shared" si="11"/>
        <v>70.8</v>
      </c>
      <c r="H68" s="15">
        <f t="shared" si="11"/>
        <v>56.310650000000003</v>
      </c>
    </row>
    <row r="69" spans="1:8" s="3" customFormat="1" ht="25.5">
      <c r="A69" s="9" t="s">
        <v>8</v>
      </c>
      <c r="B69" s="10" t="s">
        <v>19</v>
      </c>
      <c r="C69" s="10" t="s">
        <v>37</v>
      </c>
      <c r="D69" s="76" t="s">
        <v>90</v>
      </c>
      <c r="E69" s="64" t="s">
        <v>34</v>
      </c>
      <c r="F69" s="60" t="s">
        <v>35</v>
      </c>
      <c r="G69" s="15">
        <v>70.8</v>
      </c>
      <c r="H69" s="15">
        <v>56.310650000000003</v>
      </c>
    </row>
    <row r="70" spans="1:8" s="3" customFormat="1" ht="15.75" customHeight="1">
      <c r="A70" s="9" t="s">
        <v>8</v>
      </c>
      <c r="B70" s="10" t="s">
        <v>6</v>
      </c>
      <c r="C70" s="10" t="s">
        <v>28</v>
      </c>
      <c r="D70" s="10"/>
      <c r="E70" s="64"/>
      <c r="F70" s="140" t="s">
        <v>62</v>
      </c>
      <c r="G70" s="15">
        <f t="shared" ref="G70:H75" si="12">SUM(G71)</f>
        <v>543.22500000000002</v>
      </c>
      <c r="H70" s="15">
        <f t="shared" si="12"/>
        <v>256.55700000000002</v>
      </c>
    </row>
    <row r="71" spans="1:8" s="3" customFormat="1" ht="60.75" customHeight="1">
      <c r="A71" s="9" t="s">
        <v>8</v>
      </c>
      <c r="B71" s="10" t="s">
        <v>6</v>
      </c>
      <c r="C71" s="10" t="s">
        <v>28</v>
      </c>
      <c r="D71" s="10" t="s">
        <v>69</v>
      </c>
      <c r="E71" s="64"/>
      <c r="F71" s="24" t="s">
        <v>98</v>
      </c>
      <c r="G71" s="15">
        <f t="shared" si="12"/>
        <v>543.22500000000002</v>
      </c>
      <c r="H71" s="15">
        <f t="shared" si="12"/>
        <v>256.55700000000002</v>
      </c>
    </row>
    <row r="72" spans="1:8" s="3" customFormat="1" ht="25.5" customHeight="1">
      <c r="A72" s="9" t="s">
        <v>8</v>
      </c>
      <c r="B72" s="10" t="s">
        <v>6</v>
      </c>
      <c r="C72" s="10" t="s">
        <v>28</v>
      </c>
      <c r="D72" s="10" t="s">
        <v>71</v>
      </c>
      <c r="E72" s="64"/>
      <c r="F72" s="78" t="s">
        <v>93</v>
      </c>
      <c r="G72" s="15">
        <f t="shared" si="12"/>
        <v>543.22500000000002</v>
      </c>
      <c r="H72" s="15">
        <f t="shared" si="12"/>
        <v>256.55700000000002</v>
      </c>
    </row>
    <row r="73" spans="1:8" s="3" customFormat="1">
      <c r="A73" s="9" t="s">
        <v>8</v>
      </c>
      <c r="B73" s="10" t="s">
        <v>6</v>
      </c>
      <c r="C73" s="10" t="s">
        <v>63</v>
      </c>
      <c r="D73" s="10"/>
      <c r="E73" s="64"/>
      <c r="F73" s="91" t="s">
        <v>64</v>
      </c>
      <c r="G73" s="15">
        <f t="shared" si="12"/>
        <v>543.22500000000002</v>
      </c>
      <c r="H73" s="15">
        <f t="shared" si="12"/>
        <v>256.55700000000002</v>
      </c>
    </row>
    <row r="74" spans="1:8" s="3" customFormat="1" ht="25.5">
      <c r="A74" s="9" t="s">
        <v>8</v>
      </c>
      <c r="B74" s="10" t="s">
        <v>6</v>
      </c>
      <c r="C74" s="10" t="s">
        <v>63</v>
      </c>
      <c r="D74" s="10" t="s">
        <v>86</v>
      </c>
      <c r="E74" s="64"/>
      <c r="F74" s="60" t="s">
        <v>65</v>
      </c>
      <c r="G74" s="15">
        <f t="shared" si="12"/>
        <v>543.22500000000002</v>
      </c>
      <c r="H74" s="15">
        <f t="shared" si="12"/>
        <v>256.55700000000002</v>
      </c>
    </row>
    <row r="75" spans="1:8" s="3" customFormat="1" ht="25.5" customHeight="1">
      <c r="A75" s="9" t="s">
        <v>8</v>
      </c>
      <c r="B75" s="10" t="s">
        <v>6</v>
      </c>
      <c r="C75" s="10" t="s">
        <v>63</v>
      </c>
      <c r="D75" s="10" t="s">
        <v>86</v>
      </c>
      <c r="E75" s="64" t="s">
        <v>74</v>
      </c>
      <c r="F75" s="83" t="s">
        <v>75</v>
      </c>
      <c r="G75" s="15">
        <f t="shared" si="12"/>
        <v>543.22500000000002</v>
      </c>
      <c r="H75" s="15">
        <f t="shared" si="12"/>
        <v>256.55700000000002</v>
      </c>
    </row>
    <row r="76" spans="1:8" s="3" customFormat="1" ht="25.5">
      <c r="A76" s="9" t="s">
        <v>8</v>
      </c>
      <c r="B76" s="10" t="s">
        <v>6</v>
      </c>
      <c r="C76" s="10" t="s">
        <v>63</v>
      </c>
      <c r="D76" s="10" t="s">
        <v>86</v>
      </c>
      <c r="E76" s="64" t="s">
        <v>34</v>
      </c>
      <c r="F76" s="60" t="s">
        <v>35</v>
      </c>
      <c r="G76" s="15">
        <v>543.22500000000002</v>
      </c>
      <c r="H76" s="15">
        <v>256.55700000000002</v>
      </c>
    </row>
    <row r="77" spans="1:8">
      <c r="A77" s="9" t="s">
        <v>8</v>
      </c>
      <c r="B77" s="59" t="s">
        <v>16</v>
      </c>
      <c r="C77" s="59" t="s">
        <v>28</v>
      </c>
      <c r="D77" s="25"/>
      <c r="E77" s="62"/>
      <c r="F77" s="144" t="s">
        <v>17</v>
      </c>
      <c r="G77" s="18">
        <f t="shared" ref="G77:H78" si="13">SUM(G78)</f>
        <v>710</v>
      </c>
      <c r="H77" s="18">
        <f t="shared" si="13"/>
        <v>518.92543999999998</v>
      </c>
    </row>
    <row r="78" spans="1:8" ht="63.75" customHeight="1">
      <c r="A78" s="9" t="s">
        <v>8</v>
      </c>
      <c r="B78" s="10" t="s">
        <v>16</v>
      </c>
      <c r="C78" s="10" t="s">
        <v>28</v>
      </c>
      <c r="D78" s="10" t="s">
        <v>69</v>
      </c>
      <c r="E78" s="90"/>
      <c r="F78" s="24" t="s">
        <v>98</v>
      </c>
      <c r="G78" s="18">
        <f t="shared" si="13"/>
        <v>710</v>
      </c>
      <c r="H78" s="18">
        <f t="shared" si="13"/>
        <v>518.92543999999998</v>
      </c>
    </row>
    <row r="79" spans="1:8" ht="38.25">
      <c r="A79" s="9" t="s">
        <v>8</v>
      </c>
      <c r="B79" s="10" t="s">
        <v>16</v>
      </c>
      <c r="C79" s="10" t="s">
        <v>28</v>
      </c>
      <c r="D79" s="10" t="s">
        <v>71</v>
      </c>
      <c r="E79" s="90"/>
      <c r="F79" s="92" t="s">
        <v>94</v>
      </c>
      <c r="G79" s="18">
        <f>SUM(G84+G80)</f>
        <v>710</v>
      </c>
      <c r="H79" s="18">
        <f>SUM(H84+H80)</f>
        <v>518.92543999999998</v>
      </c>
    </row>
    <row r="80" spans="1:8">
      <c r="A80" s="9" t="s">
        <v>8</v>
      </c>
      <c r="B80" s="28" t="s">
        <v>16</v>
      </c>
      <c r="C80" s="28" t="s">
        <v>13</v>
      </c>
      <c r="D80" s="116"/>
      <c r="E80" s="117"/>
      <c r="F80" s="118" t="s">
        <v>110</v>
      </c>
      <c r="G80" s="18">
        <f>SUM(G81)</f>
        <v>25.3</v>
      </c>
      <c r="H80" s="18">
        <f>SUM(H81)</f>
        <v>25.253799999999998</v>
      </c>
    </row>
    <row r="81" spans="1:8" ht="24">
      <c r="A81" s="9" t="s">
        <v>8</v>
      </c>
      <c r="B81" s="28" t="s">
        <v>16</v>
      </c>
      <c r="C81" s="28" t="s">
        <v>13</v>
      </c>
      <c r="D81" s="76" t="s">
        <v>108</v>
      </c>
      <c r="E81" s="37"/>
      <c r="F81" s="39" t="s">
        <v>109</v>
      </c>
      <c r="G81" s="127">
        <f t="shared" ref="G81:H82" si="14">SUM(G82)</f>
        <v>25.3</v>
      </c>
      <c r="H81" s="127">
        <f t="shared" si="14"/>
        <v>25.253799999999998</v>
      </c>
    </row>
    <row r="82" spans="1:8" ht="24">
      <c r="A82" s="9" t="s">
        <v>8</v>
      </c>
      <c r="B82" s="28" t="s">
        <v>16</v>
      </c>
      <c r="C82" s="28" t="s">
        <v>13</v>
      </c>
      <c r="D82" s="76" t="s">
        <v>108</v>
      </c>
      <c r="E82" s="64" t="s">
        <v>74</v>
      </c>
      <c r="F82" s="83" t="s">
        <v>75</v>
      </c>
      <c r="G82" s="18">
        <f t="shared" si="14"/>
        <v>25.3</v>
      </c>
      <c r="H82" s="18">
        <f t="shared" si="14"/>
        <v>25.253799999999998</v>
      </c>
    </row>
    <row r="83" spans="1:8" ht="25.5">
      <c r="A83" s="9" t="s">
        <v>8</v>
      </c>
      <c r="B83" s="28" t="s">
        <v>16</v>
      </c>
      <c r="C83" s="28" t="s">
        <v>13</v>
      </c>
      <c r="D83" s="76" t="s">
        <v>108</v>
      </c>
      <c r="E83" s="64" t="s">
        <v>34</v>
      </c>
      <c r="F83" s="60" t="s">
        <v>35</v>
      </c>
      <c r="G83" s="18">
        <v>25.3</v>
      </c>
      <c r="H83" s="18">
        <v>25.253799999999998</v>
      </c>
    </row>
    <row r="84" spans="1:8" s="3" customFormat="1">
      <c r="A84" s="27" t="s">
        <v>8</v>
      </c>
      <c r="B84" s="116" t="s">
        <v>16</v>
      </c>
      <c r="C84" s="116" t="s">
        <v>19</v>
      </c>
      <c r="D84" s="116"/>
      <c r="E84" s="123"/>
      <c r="F84" s="124" t="s">
        <v>20</v>
      </c>
      <c r="G84" s="125">
        <f>SUM(G90+G93+G85)</f>
        <v>684.7</v>
      </c>
      <c r="H84" s="125">
        <f>SUM(H90+H93+H85)</f>
        <v>493.67164000000002</v>
      </c>
    </row>
    <row r="85" spans="1:8" s="3" customFormat="1" ht="26.25" customHeight="1">
      <c r="A85" s="27" t="s">
        <v>8</v>
      </c>
      <c r="B85" s="116" t="s">
        <v>16</v>
      </c>
      <c r="C85" s="116" t="s">
        <v>19</v>
      </c>
      <c r="D85" s="76" t="s">
        <v>117</v>
      </c>
      <c r="E85" s="40"/>
      <c r="F85" s="39" t="s">
        <v>118</v>
      </c>
      <c r="G85" s="89">
        <f>SUM(G86+G88)</f>
        <v>249.5</v>
      </c>
      <c r="H85" s="89">
        <f>SUM(H86+H88)</f>
        <v>157.37786</v>
      </c>
    </row>
    <row r="86" spans="1:8" s="3" customFormat="1" ht="24">
      <c r="A86" s="27" t="s">
        <v>8</v>
      </c>
      <c r="B86" s="116" t="s">
        <v>16</v>
      </c>
      <c r="C86" s="116" t="s">
        <v>19</v>
      </c>
      <c r="D86" s="76" t="s">
        <v>117</v>
      </c>
      <c r="E86" s="115" t="s">
        <v>74</v>
      </c>
      <c r="F86" s="83" t="s">
        <v>75</v>
      </c>
      <c r="G86" s="126">
        <f>SUM(G87)</f>
        <v>139.30000000000001</v>
      </c>
      <c r="H86" s="126">
        <f>SUM(H87)</f>
        <v>47.220289999999999</v>
      </c>
    </row>
    <row r="87" spans="1:8" s="3" customFormat="1" ht="24">
      <c r="A87" s="27" t="s">
        <v>8</v>
      </c>
      <c r="B87" s="116" t="s">
        <v>16</v>
      </c>
      <c r="C87" s="116" t="s">
        <v>19</v>
      </c>
      <c r="D87" s="76" t="s">
        <v>117</v>
      </c>
      <c r="E87" s="86" t="s">
        <v>34</v>
      </c>
      <c r="F87" s="65" t="s">
        <v>35</v>
      </c>
      <c r="G87" s="89">
        <v>139.30000000000001</v>
      </c>
      <c r="H87" s="89">
        <v>47.220289999999999</v>
      </c>
    </row>
    <row r="88" spans="1:8" s="3" customFormat="1" ht="36">
      <c r="A88" s="27" t="s">
        <v>8</v>
      </c>
      <c r="B88" s="116" t="s">
        <v>16</v>
      </c>
      <c r="C88" s="116" t="s">
        <v>19</v>
      </c>
      <c r="D88" s="76" t="s">
        <v>117</v>
      </c>
      <c r="E88" s="86" t="s">
        <v>121</v>
      </c>
      <c r="F88" s="65" t="s">
        <v>122</v>
      </c>
      <c r="G88" s="89">
        <f>SUM(G89)</f>
        <v>110.2</v>
      </c>
      <c r="H88" s="89">
        <f>SUM(H89)</f>
        <v>110.15757000000001</v>
      </c>
    </row>
    <row r="89" spans="1:8" s="3" customFormat="1">
      <c r="A89" s="27" t="s">
        <v>8</v>
      </c>
      <c r="B89" s="116" t="s">
        <v>16</v>
      </c>
      <c r="C89" s="116" t="s">
        <v>19</v>
      </c>
      <c r="D89" s="76" t="s">
        <v>117</v>
      </c>
      <c r="E89" s="86" t="s">
        <v>119</v>
      </c>
      <c r="F89" s="65" t="s">
        <v>120</v>
      </c>
      <c r="G89" s="89">
        <v>110.2</v>
      </c>
      <c r="H89" s="89">
        <v>110.15757000000001</v>
      </c>
    </row>
    <row r="90" spans="1:8" ht="24">
      <c r="A90" s="9" t="s">
        <v>8</v>
      </c>
      <c r="B90" s="10" t="s">
        <v>16</v>
      </c>
      <c r="C90" s="10" t="s">
        <v>19</v>
      </c>
      <c r="D90" s="10" t="s">
        <v>87</v>
      </c>
      <c r="E90" s="16"/>
      <c r="F90" s="11" t="s">
        <v>56</v>
      </c>
      <c r="G90" s="18">
        <f>G91</f>
        <v>352.4</v>
      </c>
      <c r="H90" s="18">
        <f>H91</f>
        <v>253.96010000000001</v>
      </c>
    </row>
    <row r="91" spans="1:8" ht="24">
      <c r="A91" s="9" t="s">
        <v>8</v>
      </c>
      <c r="B91" s="10" t="s">
        <v>16</v>
      </c>
      <c r="C91" s="10" t="s">
        <v>19</v>
      </c>
      <c r="D91" s="10" t="s">
        <v>87</v>
      </c>
      <c r="E91" s="64" t="s">
        <v>74</v>
      </c>
      <c r="F91" s="83" t="s">
        <v>75</v>
      </c>
      <c r="G91" s="18">
        <f>SUM(G92)</f>
        <v>352.4</v>
      </c>
      <c r="H91" s="18">
        <f>SUM(H92)</f>
        <v>253.96010000000001</v>
      </c>
    </row>
    <row r="92" spans="1:8" ht="25.5">
      <c r="A92" s="9" t="s">
        <v>8</v>
      </c>
      <c r="B92" s="10" t="s">
        <v>16</v>
      </c>
      <c r="C92" s="10" t="s">
        <v>19</v>
      </c>
      <c r="D92" s="10" t="s">
        <v>87</v>
      </c>
      <c r="E92" s="64" t="s">
        <v>34</v>
      </c>
      <c r="F92" s="60" t="s">
        <v>35</v>
      </c>
      <c r="G92" s="18">
        <v>352.4</v>
      </c>
      <c r="H92" s="18">
        <v>253.96010000000001</v>
      </c>
    </row>
    <row r="93" spans="1:8" ht="43.5" customHeight="1">
      <c r="A93" s="9" t="s">
        <v>8</v>
      </c>
      <c r="B93" s="10" t="s">
        <v>16</v>
      </c>
      <c r="C93" s="10" t="s">
        <v>19</v>
      </c>
      <c r="D93" s="10" t="s">
        <v>88</v>
      </c>
      <c r="E93" s="61"/>
      <c r="F93" s="17" t="s">
        <v>57</v>
      </c>
      <c r="G93" s="18">
        <f t="shared" ref="G93:H94" si="15">SUM(G94)</f>
        <v>82.8</v>
      </c>
      <c r="H93" s="18">
        <f t="shared" si="15"/>
        <v>82.333680000000001</v>
      </c>
    </row>
    <row r="94" spans="1:8" ht="24.75" customHeight="1">
      <c r="A94" s="9" t="s">
        <v>8</v>
      </c>
      <c r="B94" s="10" t="s">
        <v>16</v>
      </c>
      <c r="C94" s="10" t="s">
        <v>19</v>
      </c>
      <c r="D94" s="10" t="s">
        <v>88</v>
      </c>
      <c r="E94" s="64" t="s">
        <v>74</v>
      </c>
      <c r="F94" s="83" t="s">
        <v>75</v>
      </c>
      <c r="G94" s="18">
        <f t="shared" si="15"/>
        <v>82.8</v>
      </c>
      <c r="H94" s="18">
        <f t="shared" si="15"/>
        <v>82.333680000000001</v>
      </c>
    </row>
    <row r="95" spans="1:8" ht="27" customHeight="1">
      <c r="A95" s="9" t="s">
        <v>8</v>
      </c>
      <c r="B95" s="10" t="s">
        <v>16</v>
      </c>
      <c r="C95" s="10" t="s">
        <v>19</v>
      </c>
      <c r="D95" s="10" t="s">
        <v>88</v>
      </c>
      <c r="E95" s="64" t="s">
        <v>34</v>
      </c>
      <c r="F95" s="60" t="s">
        <v>35</v>
      </c>
      <c r="G95" s="18">
        <v>82.8</v>
      </c>
      <c r="H95" s="18">
        <v>82.333680000000001</v>
      </c>
    </row>
    <row r="96" spans="1:8" ht="27.75" customHeight="1">
      <c r="A96" s="8" t="s">
        <v>8</v>
      </c>
      <c r="B96" s="59" t="s">
        <v>27</v>
      </c>
      <c r="C96" s="59" t="s">
        <v>28</v>
      </c>
      <c r="D96" s="25"/>
      <c r="E96" s="62"/>
      <c r="F96" s="12" t="s">
        <v>29</v>
      </c>
      <c r="G96" s="19">
        <f t="shared" ref="G96:H101" si="16">SUM(G97)</f>
        <v>22</v>
      </c>
      <c r="H96" s="19">
        <f t="shared" si="16"/>
        <v>22</v>
      </c>
    </row>
    <row r="97" spans="1:14" ht="64.5" customHeight="1">
      <c r="A97" s="9" t="s">
        <v>8</v>
      </c>
      <c r="B97" s="10" t="s">
        <v>27</v>
      </c>
      <c r="C97" s="10" t="s">
        <v>28</v>
      </c>
      <c r="D97" s="10" t="s">
        <v>69</v>
      </c>
      <c r="E97" s="62"/>
      <c r="F97" s="24" t="s">
        <v>98</v>
      </c>
      <c r="G97" s="18">
        <f t="shared" si="16"/>
        <v>22</v>
      </c>
      <c r="H97" s="18">
        <f t="shared" si="16"/>
        <v>22</v>
      </c>
    </row>
    <row r="98" spans="1:14" ht="24">
      <c r="A98" s="9" t="s">
        <v>8</v>
      </c>
      <c r="B98" s="10" t="s">
        <v>27</v>
      </c>
      <c r="C98" s="10" t="s">
        <v>28</v>
      </c>
      <c r="D98" s="10" t="s">
        <v>68</v>
      </c>
      <c r="E98" s="62"/>
      <c r="F98" s="94" t="s">
        <v>91</v>
      </c>
      <c r="G98" s="18">
        <f t="shared" si="16"/>
        <v>22</v>
      </c>
      <c r="H98" s="18">
        <f t="shared" si="16"/>
        <v>22</v>
      </c>
    </row>
    <row r="99" spans="1:14" ht="24">
      <c r="A99" s="27" t="s">
        <v>8</v>
      </c>
      <c r="B99" s="28" t="s">
        <v>27</v>
      </c>
      <c r="C99" s="28" t="s">
        <v>19</v>
      </c>
      <c r="D99" s="28"/>
      <c r="E99" s="63"/>
      <c r="F99" s="93" t="s">
        <v>58</v>
      </c>
      <c r="G99" s="18">
        <f t="shared" si="16"/>
        <v>22</v>
      </c>
      <c r="H99" s="18">
        <f t="shared" si="16"/>
        <v>22</v>
      </c>
    </row>
    <row r="100" spans="1:14" ht="24">
      <c r="A100" s="9" t="s">
        <v>8</v>
      </c>
      <c r="B100" s="10" t="s">
        <v>27</v>
      </c>
      <c r="C100" s="10" t="s">
        <v>19</v>
      </c>
      <c r="D100" s="10" t="s">
        <v>89</v>
      </c>
      <c r="E100" s="61"/>
      <c r="F100" s="39" t="s">
        <v>81</v>
      </c>
      <c r="G100" s="18">
        <f t="shared" si="16"/>
        <v>22</v>
      </c>
      <c r="H100" s="18">
        <f t="shared" si="16"/>
        <v>22</v>
      </c>
      <c r="I100" s="42"/>
      <c r="J100" s="42"/>
      <c r="K100" s="42"/>
      <c r="L100" s="42"/>
      <c r="M100" s="42"/>
      <c r="N100" s="42"/>
    </row>
    <row r="101" spans="1:14">
      <c r="A101" s="43" t="s">
        <v>8</v>
      </c>
      <c r="B101" s="39">
        <v>14</v>
      </c>
      <c r="C101" s="10" t="s">
        <v>19</v>
      </c>
      <c r="D101" s="10" t="s">
        <v>89</v>
      </c>
      <c r="E101" s="61" t="s">
        <v>77</v>
      </c>
      <c r="F101" s="81" t="s">
        <v>78</v>
      </c>
      <c r="G101" s="18">
        <f t="shared" si="16"/>
        <v>22</v>
      </c>
      <c r="H101" s="18">
        <f t="shared" si="16"/>
        <v>22</v>
      </c>
      <c r="I101" s="42"/>
      <c r="J101" s="42"/>
      <c r="K101" s="42"/>
      <c r="L101" s="42"/>
      <c r="M101" s="42"/>
      <c r="N101" s="42"/>
    </row>
    <row r="102" spans="1:14">
      <c r="A102" s="43" t="s">
        <v>8</v>
      </c>
      <c r="B102" s="39">
        <v>14</v>
      </c>
      <c r="C102" s="10" t="s">
        <v>19</v>
      </c>
      <c r="D102" s="10" t="s">
        <v>89</v>
      </c>
      <c r="E102" s="72">
        <v>540</v>
      </c>
      <c r="F102" s="39" t="s">
        <v>21</v>
      </c>
      <c r="G102" s="18">
        <v>22</v>
      </c>
      <c r="H102" s="18">
        <v>22</v>
      </c>
    </row>
    <row r="103" spans="1:14">
      <c r="A103" s="44"/>
      <c r="B103" s="37"/>
      <c r="C103" s="37"/>
      <c r="D103" s="37"/>
      <c r="E103" s="37"/>
      <c r="F103" s="12" t="s">
        <v>22</v>
      </c>
      <c r="G103" s="19">
        <f>SUM(G96+G77+G60+G51+G8+G70)</f>
        <v>3312.6749999999997</v>
      </c>
      <c r="H103" s="19">
        <f>SUM(H96+H77+H60+H51+H8+H70)</f>
        <v>2645.9954299999999</v>
      </c>
    </row>
  </sheetData>
  <mergeCells count="3">
    <mergeCell ref="F1:H1"/>
    <mergeCell ref="G2:H2"/>
    <mergeCell ref="A3:H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dimension ref="A1:N76"/>
  <sheetViews>
    <sheetView workbookViewId="0">
      <selection activeCell="A4" sqref="A4"/>
    </sheetView>
  </sheetViews>
  <sheetFormatPr defaultColWidth="8.140625" defaultRowHeight="12.75"/>
  <cols>
    <col min="1" max="1" width="12" customWidth="1"/>
    <col min="2" max="2" width="6" customWidth="1"/>
    <col min="3" max="3" width="56.5703125" customWidth="1"/>
    <col min="4" max="4" width="12.42578125" customWidth="1"/>
    <col min="5" max="5" width="11.7109375" customWidth="1"/>
  </cols>
  <sheetData>
    <row r="1" spans="1:5">
      <c r="A1" s="5"/>
      <c r="B1" s="5"/>
      <c r="C1" s="166" t="s">
        <v>125</v>
      </c>
      <c r="D1" s="166"/>
      <c r="E1" s="157"/>
    </row>
    <row r="2" spans="1:5" ht="139.5" customHeight="1">
      <c r="A2" s="5"/>
      <c r="B2" s="5"/>
      <c r="D2" s="158" t="s">
        <v>132</v>
      </c>
      <c r="E2" s="159"/>
    </row>
    <row r="3" spans="1:5" s="1" customFormat="1" ht="39.75" customHeight="1">
      <c r="A3" s="167" t="s">
        <v>135</v>
      </c>
      <c r="B3" s="167"/>
      <c r="C3" s="167"/>
      <c r="D3" s="167"/>
      <c r="E3" s="157"/>
    </row>
    <row r="4" spans="1:5">
      <c r="A4" s="5"/>
      <c r="B4" s="5"/>
      <c r="C4" s="5"/>
      <c r="D4" s="5"/>
      <c r="E4" s="119" t="s">
        <v>7</v>
      </c>
    </row>
    <row r="5" spans="1:5" ht="66.75" customHeight="1">
      <c r="A5" s="149" t="s">
        <v>48</v>
      </c>
      <c r="B5" s="150" t="s">
        <v>102</v>
      </c>
      <c r="C5" s="149" t="s">
        <v>26</v>
      </c>
      <c r="D5" s="152" t="s">
        <v>130</v>
      </c>
      <c r="E5" s="152" t="s">
        <v>131</v>
      </c>
    </row>
    <row r="6" spans="1:5">
      <c r="A6" s="7">
        <v>4</v>
      </c>
      <c r="B6" s="6" t="s">
        <v>49</v>
      </c>
      <c r="C6" s="7">
        <v>6</v>
      </c>
      <c r="D6" s="32">
        <v>7</v>
      </c>
      <c r="E6" s="32">
        <v>8</v>
      </c>
    </row>
    <row r="7" spans="1:5" ht="61.5" customHeight="1">
      <c r="A7" s="10"/>
      <c r="B7" s="10"/>
      <c r="C7" s="20" t="s">
        <v>98</v>
      </c>
      <c r="D7" s="113">
        <f>SUM(D8+D29+D47+D54)</f>
        <v>3203.7749999999996</v>
      </c>
      <c r="E7" s="113">
        <f>SUM(E8+E29+E47+E54)</f>
        <v>2538.0954299999999</v>
      </c>
    </row>
    <row r="8" spans="1:5" ht="24">
      <c r="A8" s="48" t="s">
        <v>68</v>
      </c>
      <c r="B8" s="48"/>
      <c r="C8" s="45" t="s">
        <v>91</v>
      </c>
      <c r="D8" s="49">
        <f>SUM(D12+D18+D23+D26+D9+D15)</f>
        <v>160.85</v>
      </c>
      <c r="E8" s="49">
        <f>SUM(E12+E18+E23+E26+E9+E15)</f>
        <v>159.85</v>
      </c>
    </row>
    <row r="9" spans="1:5" ht="24">
      <c r="A9" s="10" t="s">
        <v>116</v>
      </c>
      <c r="B9" s="61"/>
      <c r="C9" s="121" t="s">
        <v>114</v>
      </c>
      <c r="D9" s="14">
        <f>SUM(D10)</f>
        <v>10</v>
      </c>
      <c r="E9" s="14">
        <f>SUM(E10)</f>
        <v>9</v>
      </c>
    </row>
    <row r="10" spans="1:5" ht="24">
      <c r="A10" s="10" t="s">
        <v>116</v>
      </c>
      <c r="B10" s="115" t="s">
        <v>74</v>
      </c>
      <c r="C10" s="122" t="s">
        <v>75</v>
      </c>
      <c r="D10" s="14">
        <f>SUM(D11)</f>
        <v>10</v>
      </c>
      <c r="E10" s="14">
        <f>SUM(E11)</f>
        <v>9</v>
      </c>
    </row>
    <row r="11" spans="1:5" ht="25.5">
      <c r="A11" s="10" t="s">
        <v>116</v>
      </c>
      <c r="B11" s="115" t="s">
        <v>34</v>
      </c>
      <c r="C11" s="60" t="s">
        <v>35</v>
      </c>
      <c r="D11" s="14">
        <f>SUM(Вед!G14)</f>
        <v>10</v>
      </c>
      <c r="E11" s="14">
        <f>SUM(Вед!H14)</f>
        <v>9</v>
      </c>
    </row>
    <row r="12" spans="1:5" ht="60">
      <c r="A12" s="10" t="s">
        <v>103</v>
      </c>
      <c r="B12" s="28"/>
      <c r="C12" s="11" t="s">
        <v>60</v>
      </c>
      <c r="D12" s="14">
        <f>SUM(Вед!G42)</f>
        <v>0.15</v>
      </c>
      <c r="E12" s="14">
        <f>SUM(Вед!H42)</f>
        <v>0.15</v>
      </c>
    </row>
    <row r="13" spans="1:5" ht="24">
      <c r="A13" s="10" t="s">
        <v>103</v>
      </c>
      <c r="B13" s="64" t="s">
        <v>74</v>
      </c>
      <c r="C13" s="83" t="s">
        <v>75</v>
      </c>
      <c r="D13" s="14">
        <f>SUM(D14)</f>
        <v>0.15</v>
      </c>
      <c r="E13" s="14">
        <f>SUM(E14)</f>
        <v>0.15</v>
      </c>
    </row>
    <row r="14" spans="1:5" ht="25.5">
      <c r="A14" s="10" t="s">
        <v>103</v>
      </c>
      <c r="B14" s="64" t="s">
        <v>34</v>
      </c>
      <c r="C14" s="60" t="s">
        <v>35</v>
      </c>
      <c r="D14" s="14">
        <f>SUM(Вед!G44)</f>
        <v>0.15</v>
      </c>
      <c r="E14" s="14">
        <f>SUM(Вед!H44)</f>
        <v>0.15</v>
      </c>
    </row>
    <row r="15" spans="1:5" ht="72">
      <c r="A15" s="10" t="s">
        <v>124</v>
      </c>
      <c r="B15" s="64"/>
      <c r="C15" s="132" t="s">
        <v>123</v>
      </c>
      <c r="D15" s="133">
        <f t="shared" ref="D15:E16" si="0">SUM(D16)</f>
        <v>2.2000000000000002</v>
      </c>
      <c r="E15" s="133">
        <f t="shared" si="0"/>
        <v>2.2000000000000002</v>
      </c>
    </row>
    <row r="16" spans="1:5" ht="48">
      <c r="A16" s="10" t="s">
        <v>124</v>
      </c>
      <c r="B16" s="134">
        <v>100</v>
      </c>
      <c r="C16" s="135" t="s">
        <v>73</v>
      </c>
      <c r="D16" s="133">
        <f t="shared" si="0"/>
        <v>2.2000000000000002</v>
      </c>
      <c r="E16" s="133">
        <f t="shared" si="0"/>
        <v>2.2000000000000002</v>
      </c>
    </row>
    <row r="17" spans="1:14" ht="24">
      <c r="A17" s="10" t="s">
        <v>124</v>
      </c>
      <c r="B17" s="64" t="s">
        <v>32</v>
      </c>
      <c r="C17" s="65" t="s">
        <v>33</v>
      </c>
      <c r="D17" s="133">
        <f>SUM(Вед!G47)</f>
        <v>2.2000000000000002</v>
      </c>
      <c r="E17" s="133">
        <f>SUM(Вед!H47)</f>
        <v>2.2000000000000002</v>
      </c>
    </row>
    <row r="18" spans="1:14" ht="36">
      <c r="A18" s="10" t="s">
        <v>104</v>
      </c>
      <c r="B18" s="28"/>
      <c r="C18" s="11" t="s">
        <v>95</v>
      </c>
      <c r="D18" s="14">
        <f>SUM(D19+D21)</f>
        <v>76.5</v>
      </c>
      <c r="E18" s="14">
        <f>SUM(E19+E21)</f>
        <v>76.5</v>
      </c>
    </row>
    <row r="19" spans="1:14" ht="48">
      <c r="A19" s="10" t="s">
        <v>104</v>
      </c>
      <c r="B19" s="80">
        <v>100</v>
      </c>
      <c r="C19" s="81" t="s">
        <v>73</v>
      </c>
      <c r="D19" s="15">
        <f>SUM(D20)</f>
        <v>68.329160000000002</v>
      </c>
      <c r="E19" s="15">
        <f>SUM(E20)</f>
        <v>68.329160000000002</v>
      </c>
    </row>
    <row r="20" spans="1:14" ht="24">
      <c r="A20" s="10" t="s">
        <v>104</v>
      </c>
      <c r="B20" s="64" t="s">
        <v>32</v>
      </c>
      <c r="C20" s="65" t="s">
        <v>33</v>
      </c>
      <c r="D20" s="15">
        <f>SUM(Вед!G57)</f>
        <v>68.329160000000002</v>
      </c>
      <c r="E20" s="15">
        <f>SUM(Вед!H57)</f>
        <v>68.329160000000002</v>
      </c>
    </row>
    <row r="21" spans="1:14" ht="24">
      <c r="A21" s="10" t="s">
        <v>104</v>
      </c>
      <c r="B21" s="64" t="s">
        <v>74</v>
      </c>
      <c r="C21" s="83" t="s">
        <v>75</v>
      </c>
      <c r="D21" s="15">
        <f>SUM(D22)</f>
        <v>8.1708400000000001</v>
      </c>
      <c r="E21" s="15">
        <f>SUM(E22)</f>
        <v>8.1708400000000001</v>
      </c>
    </row>
    <row r="22" spans="1:14" ht="25.5">
      <c r="A22" s="10" t="s">
        <v>104</v>
      </c>
      <c r="B22" s="64" t="s">
        <v>34</v>
      </c>
      <c r="C22" s="60" t="s">
        <v>35</v>
      </c>
      <c r="D22" s="15">
        <f>SUM(Вед!G59)</f>
        <v>8.1708400000000001</v>
      </c>
      <c r="E22" s="15">
        <f>SUM(Вед!H59)</f>
        <v>8.1708400000000001</v>
      </c>
    </row>
    <row r="23" spans="1:14" ht="24">
      <c r="A23" s="10" t="s">
        <v>89</v>
      </c>
      <c r="B23" s="28"/>
      <c r="C23" s="39" t="s">
        <v>81</v>
      </c>
      <c r="D23" s="18">
        <f t="shared" ref="D23:E24" si="1">SUM(D24)</f>
        <v>22</v>
      </c>
      <c r="E23" s="18">
        <f t="shared" si="1"/>
        <v>22</v>
      </c>
      <c r="F23" s="42"/>
      <c r="G23" s="42"/>
      <c r="H23" s="42"/>
      <c r="I23" s="42"/>
      <c r="J23" s="42"/>
      <c r="K23" s="42"/>
      <c r="L23" s="42"/>
      <c r="M23" s="42"/>
      <c r="N23" s="42"/>
    </row>
    <row r="24" spans="1:14">
      <c r="A24" s="10" t="s">
        <v>89</v>
      </c>
      <c r="B24" s="61" t="s">
        <v>77</v>
      </c>
      <c r="C24" s="81" t="s">
        <v>78</v>
      </c>
      <c r="D24" s="18">
        <f t="shared" si="1"/>
        <v>22</v>
      </c>
      <c r="E24" s="18">
        <f t="shared" si="1"/>
        <v>22</v>
      </c>
      <c r="F24" s="42"/>
      <c r="G24" s="42"/>
      <c r="H24" s="42"/>
      <c r="I24" s="42"/>
      <c r="J24" s="42"/>
      <c r="K24" s="42"/>
      <c r="L24" s="42"/>
      <c r="M24" s="42"/>
      <c r="N24" s="42"/>
    </row>
    <row r="25" spans="1:14">
      <c r="A25" s="10" t="s">
        <v>89</v>
      </c>
      <c r="B25" s="72">
        <v>540</v>
      </c>
      <c r="C25" s="39" t="s">
        <v>21</v>
      </c>
      <c r="D25" s="18">
        <f>SUM(Вед!G102)</f>
        <v>22</v>
      </c>
      <c r="E25" s="18">
        <f>SUM(Вед!H102)</f>
        <v>22</v>
      </c>
      <c r="F25" s="42"/>
      <c r="G25" s="42"/>
      <c r="H25" s="42"/>
      <c r="I25" s="42"/>
      <c r="J25" s="42"/>
      <c r="K25" s="42"/>
      <c r="L25" s="42"/>
      <c r="M25" s="42"/>
      <c r="N25" s="42"/>
    </row>
    <row r="26" spans="1:14" ht="51">
      <c r="A26" s="5" t="s">
        <v>106</v>
      </c>
      <c r="B26" s="64"/>
      <c r="C26" s="128" t="s">
        <v>107</v>
      </c>
      <c r="D26" s="14">
        <f t="shared" ref="D26:E27" si="2">SUM(D27)</f>
        <v>50</v>
      </c>
      <c r="E26" s="14">
        <f t="shared" si="2"/>
        <v>50</v>
      </c>
      <c r="F26" s="42"/>
      <c r="G26" s="42"/>
      <c r="H26" s="42"/>
      <c r="I26" s="42"/>
      <c r="J26" s="42"/>
      <c r="K26" s="42"/>
      <c r="L26" s="42"/>
      <c r="M26" s="42"/>
      <c r="N26" s="42"/>
    </row>
    <row r="27" spans="1:14" ht="24">
      <c r="A27" s="76" t="s">
        <v>106</v>
      </c>
      <c r="B27" s="64" t="s">
        <v>74</v>
      </c>
      <c r="C27" s="83" t="s">
        <v>75</v>
      </c>
      <c r="D27" s="14">
        <f t="shared" si="2"/>
        <v>50</v>
      </c>
      <c r="E27" s="14">
        <f t="shared" si="2"/>
        <v>50</v>
      </c>
      <c r="F27" s="42"/>
      <c r="G27" s="42"/>
      <c r="H27" s="42"/>
      <c r="I27" s="42"/>
      <c r="J27" s="42"/>
      <c r="K27" s="42"/>
      <c r="L27" s="42"/>
      <c r="M27" s="42"/>
      <c r="N27" s="42"/>
    </row>
    <row r="28" spans="1:14" ht="25.5">
      <c r="A28" s="76" t="s">
        <v>106</v>
      </c>
      <c r="B28" s="64" t="s">
        <v>34</v>
      </c>
      <c r="C28" s="60" t="s">
        <v>35</v>
      </c>
      <c r="D28" s="14">
        <f>SUM(Вед!G50)</f>
        <v>50</v>
      </c>
      <c r="E28" s="14">
        <f>SUM(Вед!H50)</f>
        <v>50</v>
      </c>
      <c r="F28" s="42"/>
      <c r="G28" s="42"/>
      <c r="H28" s="42"/>
      <c r="I28" s="42"/>
      <c r="J28" s="42"/>
      <c r="K28" s="42"/>
      <c r="L28" s="42"/>
      <c r="M28" s="42"/>
      <c r="N28" s="42"/>
    </row>
    <row r="29" spans="1:14" s="3" customFormat="1" ht="25.5">
      <c r="A29" s="48" t="s">
        <v>71</v>
      </c>
      <c r="B29" s="48"/>
      <c r="C29" s="46" t="s">
        <v>94</v>
      </c>
      <c r="D29" s="34">
        <f>SUM(D35+D38+D41+D44+D30)</f>
        <v>1253.2249999999999</v>
      </c>
      <c r="E29" s="34">
        <f>SUM(E35+E38+E41+E44+E30)</f>
        <v>775.48244</v>
      </c>
    </row>
    <row r="30" spans="1:14" s="3" customFormat="1" ht="24">
      <c r="A30" s="76" t="s">
        <v>117</v>
      </c>
      <c r="B30" s="40"/>
      <c r="C30" s="39" t="s">
        <v>118</v>
      </c>
      <c r="D30" s="89">
        <f>SUM(D31+D33)</f>
        <v>249.5</v>
      </c>
      <c r="E30" s="89">
        <f>SUM(E31+E33)</f>
        <v>157.37786</v>
      </c>
    </row>
    <row r="31" spans="1:14" s="3" customFormat="1" ht="24">
      <c r="A31" s="76" t="s">
        <v>117</v>
      </c>
      <c r="B31" s="115" t="s">
        <v>74</v>
      </c>
      <c r="C31" s="83" t="s">
        <v>75</v>
      </c>
      <c r="D31" s="126">
        <f>SUM(D32)</f>
        <v>139.30000000000001</v>
      </c>
      <c r="E31" s="126">
        <f>SUM(E32)</f>
        <v>47.220289999999999</v>
      </c>
    </row>
    <row r="32" spans="1:14" s="3" customFormat="1">
      <c r="A32" s="76" t="s">
        <v>117</v>
      </c>
      <c r="B32" s="86" t="s">
        <v>34</v>
      </c>
      <c r="C32" s="65" t="s">
        <v>35</v>
      </c>
      <c r="D32" s="89">
        <f>SUM(Вед!G87)</f>
        <v>139.30000000000001</v>
      </c>
      <c r="E32" s="89">
        <f>SUM(Вед!H87)</f>
        <v>47.220289999999999</v>
      </c>
    </row>
    <row r="33" spans="1:5" s="3" customFormat="1" ht="24">
      <c r="A33" s="76" t="s">
        <v>117</v>
      </c>
      <c r="B33" s="86" t="s">
        <v>121</v>
      </c>
      <c r="C33" s="65" t="s">
        <v>122</v>
      </c>
      <c r="D33" s="89">
        <f>SUM(D34)</f>
        <v>110.2</v>
      </c>
      <c r="E33" s="89">
        <f>SUM(E34)</f>
        <v>110.15757000000001</v>
      </c>
    </row>
    <row r="34" spans="1:5" s="3" customFormat="1">
      <c r="A34" s="76" t="s">
        <v>117</v>
      </c>
      <c r="B34" s="86" t="s">
        <v>119</v>
      </c>
      <c r="C34" s="65" t="s">
        <v>120</v>
      </c>
      <c r="D34" s="89">
        <f>SUM(Вед!G89)</f>
        <v>110.2</v>
      </c>
      <c r="E34" s="89">
        <f>SUM(Вед!H89)</f>
        <v>110.15757000000001</v>
      </c>
    </row>
    <row r="35" spans="1:5" ht="24">
      <c r="A35" s="10" t="s">
        <v>87</v>
      </c>
      <c r="B35" s="28"/>
      <c r="C35" s="11" t="s">
        <v>56</v>
      </c>
      <c r="D35" s="18">
        <f>SUM(Вед!G90)</f>
        <v>352.4</v>
      </c>
      <c r="E35" s="18">
        <f>SUM(Вед!H90)</f>
        <v>253.96010000000001</v>
      </c>
    </row>
    <row r="36" spans="1:5" ht="24">
      <c r="A36" s="10" t="s">
        <v>87</v>
      </c>
      <c r="B36" s="64" t="s">
        <v>74</v>
      </c>
      <c r="C36" s="83" t="s">
        <v>75</v>
      </c>
      <c r="D36" s="18">
        <f>SUM(D37)</f>
        <v>352.4</v>
      </c>
      <c r="E36" s="18">
        <f>SUM(E37)</f>
        <v>253.96010000000001</v>
      </c>
    </row>
    <row r="37" spans="1:5" ht="25.5">
      <c r="A37" s="10" t="s">
        <v>87</v>
      </c>
      <c r="B37" s="64" t="s">
        <v>34</v>
      </c>
      <c r="C37" s="60" t="s">
        <v>35</v>
      </c>
      <c r="D37" s="18">
        <f>SUM(Вед!G92)</f>
        <v>352.4</v>
      </c>
      <c r="E37" s="18">
        <f>SUM(Вед!H92)</f>
        <v>253.96010000000001</v>
      </c>
    </row>
    <row r="38" spans="1:5" ht="39.75" customHeight="1">
      <c r="A38" s="10" t="s">
        <v>88</v>
      </c>
      <c r="B38" s="28"/>
      <c r="C38" s="17" t="s">
        <v>57</v>
      </c>
      <c r="D38" s="18">
        <f>SUM(Вед!G93)</f>
        <v>82.8</v>
      </c>
      <c r="E38" s="18">
        <f>SUM(Вед!H93)</f>
        <v>82.333680000000001</v>
      </c>
    </row>
    <row r="39" spans="1:5" ht="25.5" customHeight="1">
      <c r="A39" s="10" t="s">
        <v>88</v>
      </c>
      <c r="B39" s="64" t="s">
        <v>74</v>
      </c>
      <c r="C39" s="83" t="s">
        <v>75</v>
      </c>
      <c r="D39" s="18">
        <f>SUM(D40)</f>
        <v>82.8</v>
      </c>
      <c r="E39" s="18">
        <f>SUM(E40)</f>
        <v>82.333680000000001</v>
      </c>
    </row>
    <row r="40" spans="1:5" ht="27" customHeight="1">
      <c r="A40" s="10" t="s">
        <v>88</v>
      </c>
      <c r="B40" s="64" t="s">
        <v>34</v>
      </c>
      <c r="C40" s="60" t="s">
        <v>35</v>
      </c>
      <c r="D40" s="18">
        <f>SUM(Вед!G95)</f>
        <v>82.8</v>
      </c>
      <c r="E40" s="18">
        <f>SUM(Вед!H95)</f>
        <v>82.333680000000001</v>
      </c>
    </row>
    <row r="41" spans="1:5" ht="25.5" customHeight="1">
      <c r="A41" s="10" t="s">
        <v>86</v>
      </c>
      <c r="B41" s="28"/>
      <c r="C41" s="60" t="s">
        <v>65</v>
      </c>
      <c r="D41" s="18">
        <f>SUM(Вед!G74)</f>
        <v>543.22500000000002</v>
      </c>
      <c r="E41" s="18">
        <f>SUM(Вед!H74)</f>
        <v>256.55700000000002</v>
      </c>
    </row>
    <row r="42" spans="1:5" ht="25.5" customHeight="1">
      <c r="A42" s="10" t="s">
        <v>86</v>
      </c>
      <c r="B42" s="64" t="s">
        <v>74</v>
      </c>
      <c r="C42" s="83" t="s">
        <v>75</v>
      </c>
      <c r="D42" s="15">
        <f>SUM(D43)</f>
        <v>543.22500000000002</v>
      </c>
      <c r="E42" s="15">
        <f>SUM(E43)</f>
        <v>256.55700000000002</v>
      </c>
    </row>
    <row r="43" spans="1:5" ht="25.5" customHeight="1">
      <c r="A43" s="10" t="s">
        <v>86</v>
      </c>
      <c r="B43" s="64" t="s">
        <v>34</v>
      </c>
      <c r="C43" s="60" t="s">
        <v>35</v>
      </c>
      <c r="D43" s="15">
        <f>SUM(Вед!G76)</f>
        <v>543.22500000000002</v>
      </c>
      <c r="E43" s="15">
        <f>SUM(Вед!H76)</f>
        <v>256.55700000000002</v>
      </c>
    </row>
    <row r="44" spans="1:5" ht="13.5" customHeight="1">
      <c r="A44" s="76" t="s">
        <v>108</v>
      </c>
      <c r="B44" s="37"/>
      <c r="C44" s="39" t="s">
        <v>109</v>
      </c>
      <c r="D44" s="127">
        <f t="shared" ref="D44:E45" si="3">SUM(D45)</f>
        <v>25.3</v>
      </c>
      <c r="E44" s="127">
        <f t="shared" si="3"/>
        <v>25.253799999999998</v>
      </c>
    </row>
    <row r="45" spans="1:5" ht="25.5" customHeight="1">
      <c r="A45" s="76" t="s">
        <v>108</v>
      </c>
      <c r="B45" s="64" t="s">
        <v>74</v>
      </c>
      <c r="C45" s="83" t="s">
        <v>75</v>
      </c>
      <c r="D45" s="18">
        <f t="shared" si="3"/>
        <v>25.3</v>
      </c>
      <c r="E45" s="18">
        <f t="shared" si="3"/>
        <v>25.253799999999998</v>
      </c>
    </row>
    <row r="46" spans="1:5" ht="25.5" customHeight="1">
      <c r="A46" s="76" t="s">
        <v>108</v>
      </c>
      <c r="B46" s="64" t="s">
        <v>34</v>
      </c>
      <c r="C46" s="60" t="s">
        <v>35</v>
      </c>
      <c r="D46" s="18">
        <f>SUM(Вед!G83)</f>
        <v>25.3</v>
      </c>
      <c r="E46" s="18">
        <f>SUM(Вед!H83)</f>
        <v>25.253799999999998</v>
      </c>
    </row>
    <row r="47" spans="1:5" ht="28.5" customHeight="1">
      <c r="A47" s="48" t="s">
        <v>70</v>
      </c>
      <c r="B47" s="48"/>
      <c r="C47" s="145" t="s">
        <v>92</v>
      </c>
      <c r="D47" s="34">
        <f>SUM(D48+D51)</f>
        <v>110.3</v>
      </c>
      <c r="E47" s="34">
        <f>SUM(E48+E51)</f>
        <v>95.775200000000012</v>
      </c>
    </row>
    <row r="48" spans="1:5" ht="28.5" customHeight="1">
      <c r="A48" s="76" t="s">
        <v>85</v>
      </c>
      <c r="B48" s="79"/>
      <c r="C48" s="39" t="s">
        <v>66</v>
      </c>
      <c r="D48" s="15">
        <f>SUM(Вед!G66)</f>
        <v>39.5</v>
      </c>
      <c r="E48" s="15">
        <f>SUM(Вед!H66)</f>
        <v>39.464550000000003</v>
      </c>
    </row>
    <row r="49" spans="1:5" ht="28.5" customHeight="1">
      <c r="A49" s="76" t="s">
        <v>85</v>
      </c>
      <c r="B49" s="64" t="s">
        <v>74</v>
      </c>
      <c r="C49" s="83" t="s">
        <v>75</v>
      </c>
      <c r="D49" s="15">
        <f>SUM(D50)</f>
        <v>39.5</v>
      </c>
      <c r="E49" s="15">
        <f>SUM(E50)</f>
        <v>39.464550000000003</v>
      </c>
    </row>
    <row r="50" spans="1:5" ht="28.5" customHeight="1">
      <c r="A50" s="76" t="s">
        <v>85</v>
      </c>
      <c r="B50" s="64" t="s">
        <v>34</v>
      </c>
      <c r="C50" s="60" t="s">
        <v>35</v>
      </c>
      <c r="D50" s="15">
        <f>SUM(Вед!G66)</f>
        <v>39.5</v>
      </c>
      <c r="E50" s="15">
        <f>SUM(Вед!H66)</f>
        <v>39.464550000000003</v>
      </c>
    </row>
    <row r="51" spans="1:5" s="3" customFormat="1" ht="24">
      <c r="A51" s="10" t="s">
        <v>90</v>
      </c>
      <c r="B51" s="28"/>
      <c r="C51" s="65" t="s">
        <v>55</v>
      </c>
      <c r="D51" s="15">
        <f>SUM(Вед!G67)</f>
        <v>70.8</v>
      </c>
      <c r="E51" s="15">
        <f>SUM(Вед!H67)</f>
        <v>56.310650000000003</v>
      </c>
    </row>
    <row r="52" spans="1:5" s="3" customFormat="1" ht="24">
      <c r="A52" s="76" t="s">
        <v>90</v>
      </c>
      <c r="B52" s="64" t="s">
        <v>74</v>
      </c>
      <c r="C52" s="83" t="s">
        <v>75</v>
      </c>
      <c r="D52" s="15">
        <f>SUM(D53)</f>
        <v>70.8</v>
      </c>
      <c r="E52" s="15">
        <f>SUM(E53)</f>
        <v>56.310650000000003</v>
      </c>
    </row>
    <row r="53" spans="1:5" s="3" customFormat="1" ht="25.5">
      <c r="A53" s="76" t="s">
        <v>90</v>
      </c>
      <c r="B53" s="64" t="s">
        <v>34</v>
      </c>
      <c r="C53" s="60" t="s">
        <v>35</v>
      </c>
      <c r="D53" s="15">
        <f>SUM(Вед!G69)</f>
        <v>70.8</v>
      </c>
      <c r="E53" s="15">
        <f>SUM(Вед!H69)</f>
        <v>56.310650000000003</v>
      </c>
    </row>
    <row r="54" spans="1:5">
      <c r="A54" s="48" t="s">
        <v>68</v>
      </c>
      <c r="B54" s="48"/>
      <c r="C54" s="47" t="s">
        <v>59</v>
      </c>
      <c r="D54" s="36">
        <f>SUM(D55+D60+D63+D66)</f>
        <v>1679.3999999999999</v>
      </c>
      <c r="E54" s="36">
        <f>SUM(E55+E60+E63+E66)</f>
        <v>1506.9877899999999</v>
      </c>
    </row>
    <row r="55" spans="1:5" ht="24">
      <c r="A55" s="28" t="s">
        <v>82</v>
      </c>
      <c r="B55" s="28"/>
      <c r="C55" s="11" t="s">
        <v>52</v>
      </c>
      <c r="D55" s="15">
        <f>SUM(Вед!G23)</f>
        <v>1086.8</v>
      </c>
      <c r="E55" s="15">
        <f>SUM(Вед!H23)</f>
        <v>927.94032000000004</v>
      </c>
    </row>
    <row r="56" spans="1:5" ht="48">
      <c r="A56" s="28" t="s">
        <v>82</v>
      </c>
      <c r="B56" s="80">
        <v>100</v>
      </c>
      <c r="C56" s="81" t="s">
        <v>73</v>
      </c>
      <c r="D56" s="29">
        <f>SUM(D57)</f>
        <v>591.1</v>
      </c>
      <c r="E56" s="29">
        <f>SUM(E57)</f>
        <v>537.36179000000004</v>
      </c>
    </row>
    <row r="57" spans="1:5" ht="24">
      <c r="A57" s="28" t="s">
        <v>82</v>
      </c>
      <c r="B57" s="64" t="s">
        <v>32</v>
      </c>
      <c r="C57" s="65" t="s">
        <v>33</v>
      </c>
      <c r="D57" s="66">
        <f>SUM(Вед!G25)</f>
        <v>591.1</v>
      </c>
      <c r="E57" s="66">
        <f>SUM(Вед!H25)</f>
        <v>537.36179000000004</v>
      </c>
    </row>
    <row r="58" spans="1:5" ht="24">
      <c r="A58" s="28" t="s">
        <v>82</v>
      </c>
      <c r="B58" s="64" t="s">
        <v>74</v>
      </c>
      <c r="C58" s="83" t="s">
        <v>75</v>
      </c>
      <c r="D58" s="66">
        <f>SUM(D59)</f>
        <v>495.7</v>
      </c>
      <c r="E58" s="66">
        <f>SUM(E59)</f>
        <v>390.57853</v>
      </c>
    </row>
    <row r="59" spans="1:5" ht="25.5">
      <c r="A59" s="28" t="s">
        <v>82</v>
      </c>
      <c r="B59" s="64" t="s">
        <v>34</v>
      </c>
      <c r="C59" s="60" t="s">
        <v>35</v>
      </c>
      <c r="D59" s="66">
        <f>SUM(Вед!G27)</f>
        <v>495.7</v>
      </c>
      <c r="E59" s="66">
        <f>SUM(Вед!H27)</f>
        <v>390.57853</v>
      </c>
    </row>
    <row r="60" spans="1:5" ht="24">
      <c r="A60" s="28" t="s">
        <v>83</v>
      </c>
      <c r="B60" s="28"/>
      <c r="C60" s="11" t="s">
        <v>53</v>
      </c>
      <c r="D60" s="15">
        <f>SUM(Вед!G28)</f>
        <v>553</v>
      </c>
      <c r="E60" s="15">
        <f>SUM(Вед!H28)</f>
        <v>543.84006999999997</v>
      </c>
    </row>
    <row r="61" spans="1:5" ht="48">
      <c r="A61" s="28" t="s">
        <v>83</v>
      </c>
      <c r="B61" s="80">
        <v>100</v>
      </c>
      <c r="C61" s="81" t="s">
        <v>73</v>
      </c>
      <c r="D61" s="29">
        <f>SUM(D62)</f>
        <v>553</v>
      </c>
      <c r="E61" s="29">
        <f>SUM(E62)</f>
        <v>543.84006999999997</v>
      </c>
    </row>
    <row r="62" spans="1:5" ht="24">
      <c r="A62" s="28" t="s">
        <v>83</v>
      </c>
      <c r="B62" s="64" t="s">
        <v>32</v>
      </c>
      <c r="C62" s="65" t="s">
        <v>33</v>
      </c>
      <c r="D62" s="66">
        <f>SUM(Вед!G30)</f>
        <v>553</v>
      </c>
      <c r="E62" s="66">
        <f>SUM(Вед!H30)</f>
        <v>543.84006999999997</v>
      </c>
    </row>
    <row r="63" spans="1:5" s="146" customFormat="1" ht="38.25">
      <c r="A63" s="10" t="s">
        <v>128</v>
      </c>
      <c r="B63" s="64"/>
      <c r="C63" s="60" t="s">
        <v>127</v>
      </c>
      <c r="D63" s="14">
        <f>SUM(D64)</f>
        <v>35.6</v>
      </c>
      <c r="E63" s="14">
        <f>SUM(E64)</f>
        <v>31.68666</v>
      </c>
    </row>
    <row r="64" spans="1:5" s="146" customFormat="1" ht="48">
      <c r="A64" s="10" t="s">
        <v>128</v>
      </c>
      <c r="B64" s="80">
        <v>100</v>
      </c>
      <c r="C64" s="81" t="s">
        <v>73</v>
      </c>
      <c r="D64" s="14">
        <f>SUM(D65)</f>
        <v>35.6</v>
      </c>
      <c r="E64" s="14">
        <f>SUM(E65)</f>
        <v>31.68666</v>
      </c>
    </row>
    <row r="65" spans="1:5" s="146" customFormat="1" ht="24">
      <c r="A65" s="10" t="s">
        <v>128</v>
      </c>
      <c r="B65" s="64" t="s">
        <v>32</v>
      </c>
      <c r="C65" s="65" t="s">
        <v>33</v>
      </c>
      <c r="D65" s="14">
        <f>SUM(Вед!G19)</f>
        <v>35.6</v>
      </c>
      <c r="E65" s="14">
        <f>SUM(Вед!H19)</f>
        <v>31.68666</v>
      </c>
    </row>
    <row r="66" spans="1:5" s="146" customFormat="1" ht="51">
      <c r="A66" s="10" t="s">
        <v>129</v>
      </c>
      <c r="B66" s="64"/>
      <c r="C66" s="60" t="s">
        <v>126</v>
      </c>
      <c r="D66" s="14">
        <f>SUM(D67)</f>
        <v>4</v>
      </c>
      <c r="E66" s="14">
        <f>SUM(E67)</f>
        <v>3.52074</v>
      </c>
    </row>
    <row r="67" spans="1:5" s="146" customFormat="1" ht="48">
      <c r="A67" s="10" t="s">
        <v>129</v>
      </c>
      <c r="B67" s="80">
        <v>100</v>
      </c>
      <c r="C67" s="81" t="s">
        <v>73</v>
      </c>
      <c r="D67" s="14">
        <f>SUM(D68)</f>
        <v>4</v>
      </c>
      <c r="E67" s="14">
        <f>SUM(E68)</f>
        <v>3.52074</v>
      </c>
    </row>
    <row r="68" spans="1:5" s="146" customFormat="1" ht="24">
      <c r="A68" s="10" t="s">
        <v>129</v>
      </c>
      <c r="B68" s="64" t="s">
        <v>32</v>
      </c>
      <c r="C68" s="65" t="s">
        <v>33</v>
      </c>
      <c r="D68" s="14">
        <f>SUM(Вед!G22)</f>
        <v>4</v>
      </c>
      <c r="E68" s="14">
        <f>SUM(Вед!H22)</f>
        <v>3.52074</v>
      </c>
    </row>
    <row r="69" spans="1:5" ht="36">
      <c r="A69" s="59" t="s">
        <v>72</v>
      </c>
      <c r="B69" s="28"/>
      <c r="C69" s="96" t="s">
        <v>67</v>
      </c>
      <c r="D69" s="15">
        <f>SUM(D70+D73)</f>
        <v>108.9</v>
      </c>
      <c r="E69" s="15">
        <f>SUM(E70+E73)</f>
        <v>107.9</v>
      </c>
    </row>
    <row r="70" spans="1:5">
      <c r="A70" s="10" t="s">
        <v>84</v>
      </c>
      <c r="B70" s="64"/>
      <c r="C70" s="65" t="s">
        <v>25</v>
      </c>
      <c r="D70" s="18">
        <f>SUM(Вед!G37)</f>
        <v>1</v>
      </c>
      <c r="E70" s="18">
        <f>SUM(Вед!H37)</f>
        <v>0</v>
      </c>
    </row>
    <row r="71" spans="1:5">
      <c r="A71" s="10" t="s">
        <v>84</v>
      </c>
      <c r="B71" s="87">
        <v>800</v>
      </c>
      <c r="C71" s="83" t="s">
        <v>76</v>
      </c>
      <c r="D71" s="66">
        <f>SUM(D72)</f>
        <v>1</v>
      </c>
      <c r="E71" s="66">
        <f>SUM(E72)</f>
        <v>0</v>
      </c>
    </row>
    <row r="72" spans="1:5">
      <c r="A72" s="10" t="s">
        <v>84</v>
      </c>
      <c r="B72" s="68">
        <v>870</v>
      </c>
      <c r="C72" s="65" t="s">
        <v>31</v>
      </c>
      <c r="D72" s="15">
        <f>SUM(Вед!G39)</f>
        <v>1</v>
      </c>
      <c r="E72" s="15">
        <f>SUM(Вед!H39)</f>
        <v>0</v>
      </c>
    </row>
    <row r="73" spans="1:5">
      <c r="A73" s="114" t="s">
        <v>105</v>
      </c>
      <c r="B73" s="115" t="s">
        <v>8</v>
      </c>
      <c r="C73" s="81" t="s">
        <v>101</v>
      </c>
      <c r="D73" s="18">
        <f>SUM(Вед!G33)</f>
        <v>107.9</v>
      </c>
      <c r="E73" s="18">
        <f>SUM(Вед!H33)</f>
        <v>107.9</v>
      </c>
    </row>
    <row r="74" spans="1:5">
      <c r="A74" s="114" t="s">
        <v>105</v>
      </c>
      <c r="B74" s="85">
        <v>800</v>
      </c>
      <c r="C74" s="83" t="s">
        <v>76</v>
      </c>
      <c r="D74" s="66">
        <f>SUM(D75)</f>
        <v>107.9</v>
      </c>
      <c r="E74" s="66">
        <f>SUM(E75)</f>
        <v>107.9</v>
      </c>
    </row>
    <row r="75" spans="1:5" ht="14.25" customHeight="1">
      <c r="A75" s="114" t="s">
        <v>105</v>
      </c>
      <c r="B75" s="115" t="s">
        <v>111</v>
      </c>
      <c r="C75" s="81" t="s">
        <v>112</v>
      </c>
      <c r="D75" s="66">
        <f>SUM(Вед!G35)</f>
        <v>107.9</v>
      </c>
      <c r="E75" s="66">
        <f>SUM(Вед!H35)</f>
        <v>107.9</v>
      </c>
    </row>
    <row r="76" spans="1:5">
      <c r="A76" s="40"/>
      <c r="B76" s="40"/>
      <c r="C76" s="12" t="s">
        <v>22</v>
      </c>
      <c r="D76" s="19">
        <f>SUM(D7+D69)</f>
        <v>3312.6749999999997</v>
      </c>
      <c r="E76" s="19">
        <f>SUM(E7+E69)</f>
        <v>2645.9954299999999</v>
      </c>
    </row>
  </sheetData>
  <mergeCells count="3">
    <mergeCell ref="C1:E1"/>
    <mergeCell ref="D2:E2"/>
    <mergeCell ref="A3:E3"/>
  </mergeCells>
  <phoneticPr fontId="14" type="noConversion"/>
  <pageMargins left="0.39370078740157483"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 </dc:creator>
  <cp:lastModifiedBy>Admin</cp:lastModifiedBy>
  <cp:lastPrinted>2019-02-19T10:52:31Z</cp:lastPrinted>
  <dcterms:created xsi:type="dcterms:W3CDTF">2002-11-18T08:10:53Z</dcterms:created>
  <dcterms:modified xsi:type="dcterms:W3CDTF">2019-02-19T10:54:14Z</dcterms:modified>
</cp:coreProperties>
</file>