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5" windowWidth="9720" windowHeight="6045" activeTab="3"/>
  </bookViews>
  <sheets>
    <sheet name="РП" sheetId="3" r:id="rId1"/>
    <sheet name="РПЦСР" sheetId="9" r:id="rId2"/>
    <sheet name="Вед" sheetId="5" r:id="rId3"/>
    <sheet name="МП" sheetId="8" r:id="rId4"/>
  </sheets>
  <definedNames>
    <definedName name="_xlnm.Print_Titles" localSheetId="2">Вед!$7:$7</definedName>
    <definedName name="_xlnm.Print_Titles" localSheetId="3">МП!$7:$7</definedName>
    <definedName name="_xlnm.Print_Titles" localSheetId="1">РПЦСР!$9:$9</definedName>
    <definedName name="_xlnm.Print_Area" localSheetId="2">Вед!$A$1:$I$110</definedName>
    <definedName name="_xlnm.Print_Area" localSheetId="3">МП!$A$1:$F$91</definedName>
    <definedName name="_xlnm.Print_Area" localSheetId="1">РПЦСР!$A$1:$I$118</definedName>
  </definedNames>
  <calcPr calcId="145621"/>
</workbook>
</file>

<file path=xl/calcChain.xml><?xml version="1.0" encoding="utf-8"?>
<calcChain xmlns="http://schemas.openxmlformats.org/spreadsheetml/2006/main">
  <c r="G21" i="9" l="1"/>
  <c r="G24" i="9"/>
  <c r="G23" i="9" s="1"/>
  <c r="G22" i="9" s="1"/>
  <c r="I20" i="9"/>
  <c r="H20" i="9"/>
  <c r="H19" i="9" s="1"/>
  <c r="G20" i="9"/>
  <c r="I19" i="9"/>
  <c r="G19" i="9"/>
  <c r="D66" i="8"/>
  <c r="D65" i="8" s="1"/>
  <c r="D64" i="8" s="1"/>
  <c r="D69" i="8"/>
  <c r="D68" i="8" s="1"/>
  <c r="D67" i="8" s="1"/>
  <c r="G22" i="5" l="1"/>
  <c r="G21" i="5" s="1"/>
  <c r="H19" i="5"/>
  <c r="H18" i="5" s="1"/>
  <c r="I19" i="5"/>
  <c r="I18" i="5" s="1"/>
  <c r="G19" i="5"/>
  <c r="G18" i="5" s="1"/>
  <c r="D33" i="8"/>
  <c r="D32" i="8" s="1"/>
  <c r="D35" i="8"/>
  <c r="D34" i="8" s="1"/>
  <c r="D18" i="8"/>
  <c r="D17" i="8" s="1"/>
  <c r="D16" i="8" s="1"/>
  <c r="F17" i="8"/>
  <c r="E17" i="8"/>
  <c r="F16" i="8"/>
  <c r="E16" i="8"/>
  <c r="D12" i="8"/>
  <c r="D11" i="8" s="1"/>
  <c r="D10" i="8" s="1"/>
  <c r="G92" i="9"/>
  <c r="G91" i="9" s="1"/>
  <c r="G94" i="9"/>
  <c r="G93" i="9" s="1"/>
  <c r="G49" i="9"/>
  <c r="G48" i="9" s="1"/>
  <c r="G47" i="9" s="1"/>
  <c r="I48" i="9"/>
  <c r="I47" i="9" s="1"/>
  <c r="H48" i="9"/>
  <c r="H47" i="9" s="1"/>
  <c r="G16" i="9"/>
  <c r="G15" i="9" s="1"/>
  <c r="G14" i="9" s="1"/>
  <c r="G13" i="9" s="1"/>
  <c r="I47" i="5"/>
  <c r="I46" i="5" s="1"/>
  <c r="H47" i="5"/>
  <c r="G47" i="5"/>
  <c r="G46" i="5" s="1"/>
  <c r="H46" i="5"/>
  <c r="D31" i="8" l="1"/>
  <c r="G90" i="9"/>
  <c r="G89" i="5" l="1"/>
  <c r="G87" i="5"/>
  <c r="G86" i="5" s="1"/>
  <c r="G14" i="5" l="1"/>
  <c r="G13" i="5" s="1"/>
  <c r="G12" i="5" s="1"/>
  <c r="H88" i="9" l="1"/>
  <c r="I88" i="9"/>
  <c r="G88" i="9"/>
  <c r="G87" i="9" s="1"/>
  <c r="G86" i="9" s="1"/>
  <c r="G85" i="9" s="1"/>
  <c r="I87" i="9"/>
  <c r="I86" i="9" s="1"/>
  <c r="I85" i="9" s="1"/>
  <c r="H87" i="9"/>
  <c r="H86" i="9" s="1"/>
  <c r="H85" i="9" s="1"/>
  <c r="H55" i="9"/>
  <c r="H54" i="9" s="1"/>
  <c r="H53" i="9" s="1"/>
  <c r="I55" i="9"/>
  <c r="G55" i="9"/>
  <c r="G54" i="9" s="1"/>
  <c r="G53" i="9" s="1"/>
  <c r="I54" i="9"/>
  <c r="I53" i="9" s="1"/>
  <c r="E47" i="8"/>
  <c r="E46" i="8" s="1"/>
  <c r="E45" i="8" s="1"/>
  <c r="F47" i="8"/>
  <c r="F46" i="8" s="1"/>
  <c r="F45" i="8" s="1"/>
  <c r="D47" i="8"/>
  <c r="D46" i="8" s="1"/>
  <c r="D45" i="8" s="1"/>
  <c r="E29" i="8"/>
  <c r="E28" i="8" s="1"/>
  <c r="E27" i="8" s="1"/>
  <c r="F29" i="8"/>
  <c r="F28" i="8" s="1"/>
  <c r="F27" i="8" s="1"/>
  <c r="D29" i="8"/>
  <c r="D28" i="8" s="1"/>
  <c r="D27" i="8" s="1"/>
  <c r="J104" i="5"/>
  <c r="I83" i="5"/>
  <c r="I82" i="5" s="1"/>
  <c r="I81" i="5" s="1"/>
  <c r="G20" i="3" s="1"/>
  <c r="H83" i="5"/>
  <c r="H82" i="5" s="1"/>
  <c r="H81" i="5" s="1"/>
  <c r="F20" i="3" s="1"/>
  <c r="G83" i="5"/>
  <c r="G82" i="5" s="1"/>
  <c r="G81" i="5" s="1"/>
  <c r="E20" i="3" s="1"/>
  <c r="E76" i="8"/>
  <c r="E75" i="8" s="1"/>
  <c r="F76" i="8"/>
  <c r="F75" i="8" s="1"/>
  <c r="D76" i="8"/>
  <c r="D75" i="8" s="1"/>
  <c r="E73" i="8"/>
  <c r="E72" i="8" s="1"/>
  <c r="F73" i="8"/>
  <c r="F72" i="8" s="1"/>
  <c r="D73" i="8"/>
  <c r="D72" i="8" s="1"/>
  <c r="E58" i="8"/>
  <c r="F58" i="8"/>
  <c r="F57" i="8" s="1"/>
  <c r="D58" i="8"/>
  <c r="D57" i="8" s="1"/>
  <c r="E60" i="8"/>
  <c r="E59" i="8" s="1"/>
  <c r="F60" i="8"/>
  <c r="F59" i="8" s="1"/>
  <c r="D60" i="8"/>
  <c r="D59" i="8" s="1"/>
  <c r="E57" i="8"/>
  <c r="E63" i="8"/>
  <c r="E62" i="8" s="1"/>
  <c r="F63" i="8"/>
  <c r="D63" i="8"/>
  <c r="D62" i="8" s="1"/>
  <c r="F62" i="8"/>
  <c r="E54" i="8"/>
  <c r="E53" i="8" s="1"/>
  <c r="F54" i="8"/>
  <c r="D54" i="8"/>
  <c r="D53" i="8" s="1"/>
  <c r="F53" i="8"/>
  <c r="E51" i="8"/>
  <c r="E50" i="8" s="1"/>
  <c r="F51" i="8"/>
  <c r="F50" i="8" s="1"/>
  <c r="D51" i="8"/>
  <c r="D50" i="8" s="1"/>
  <c r="E44" i="8"/>
  <c r="E43" i="8" s="1"/>
  <c r="F44" i="8"/>
  <c r="F43" i="8" s="1"/>
  <c r="D44" i="8"/>
  <c r="D43" i="8" s="1"/>
  <c r="E41" i="8"/>
  <c r="E40" i="8" s="1"/>
  <c r="F41" i="8"/>
  <c r="F40" i="8" s="1"/>
  <c r="D41" i="8"/>
  <c r="D40" i="8" s="1"/>
  <c r="E38" i="8"/>
  <c r="E37" i="8" s="1"/>
  <c r="F38" i="8"/>
  <c r="F37" i="8" s="1"/>
  <c r="D38" i="8"/>
  <c r="D37" i="8" s="1"/>
  <c r="E26" i="8"/>
  <c r="E25" i="8" s="1"/>
  <c r="E24" i="8" s="1"/>
  <c r="F26" i="8"/>
  <c r="D26" i="8"/>
  <c r="D25" i="8" s="1"/>
  <c r="D24" i="8" s="1"/>
  <c r="F25" i="8"/>
  <c r="F24" i="8" s="1"/>
  <c r="E21" i="8"/>
  <c r="E20" i="8" s="1"/>
  <c r="F21" i="8"/>
  <c r="F20" i="8" s="1"/>
  <c r="D21" i="8"/>
  <c r="D20" i="8" s="1"/>
  <c r="E23" i="8"/>
  <c r="E22" i="8" s="1"/>
  <c r="F23" i="8"/>
  <c r="F22" i="8" s="1"/>
  <c r="D23" i="8"/>
  <c r="D22" i="8" s="1"/>
  <c r="E15" i="8"/>
  <c r="E14" i="8" s="1"/>
  <c r="F15" i="8"/>
  <c r="F14" i="8" s="1"/>
  <c r="D15" i="8"/>
  <c r="D14" i="8" s="1"/>
  <c r="F10" i="3"/>
  <c r="G10" i="3"/>
  <c r="H37" i="9"/>
  <c r="H36" i="9" s="1"/>
  <c r="H35" i="9" s="1"/>
  <c r="H34" i="9" s="1"/>
  <c r="I37" i="9"/>
  <c r="I36" i="9" s="1"/>
  <c r="I35" i="9" s="1"/>
  <c r="I34" i="9" s="1"/>
  <c r="G37" i="9"/>
  <c r="G36" i="9" s="1"/>
  <c r="G35" i="9" s="1"/>
  <c r="G34" i="9" s="1"/>
  <c r="E74" i="8"/>
  <c r="F74" i="8"/>
  <c r="G35" i="5"/>
  <c r="G34" i="5" s="1"/>
  <c r="E49" i="8"/>
  <c r="F49" i="8"/>
  <c r="H25" i="5"/>
  <c r="I25" i="5"/>
  <c r="H27" i="5"/>
  <c r="I27" i="5"/>
  <c r="H30" i="5"/>
  <c r="H29" i="5"/>
  <c r="I30" i="5"/>
  <c r="I29" i="5"/>
  <c r="F61" i="8" s="1"/>
  <c r="H39" i="5"/>
  <c r="H38" i="5"/>
  <c r="E71" i="8" s="1"/>
  <c r="I39" i="5"/>
  <c r="I38" i="5"/>
  <c r="I37" i="5" s="1"/>
  <c r="G11" i="3" s="1"/>
  <c r="H44" i="5"/>
  <c r="H43" i="5"/>
  <c r="I44" i="5"/>
  <c r="I43" i="5"/>
  <c r="H50" i="5"/>
  <c r="H49" i="5"/>
  <c r="I50" i="5"/>
  <c r="I49" i="5"/>
  <c r="H57" i="5"/>
  <c r="I57" i="5"/>
  <c r="H59" i="5"/>
  <c r="I59" i="5"/>
  <c r="H66" i="5"/>
  <c r="H65" i="5"/>
  <c r="I66" i="5"/>
  <c r="I65" i="5"/>
  <c r="H69" i="5"/>
  <c r="H68" i="5"/>
  <c r="H64" i="5" s="1"/>
  <c r="H63" i="5" s="1"/>
  <c r="H62" i="5" s="1"/>
  <c r="H61" i="5" s="1"/>
  <c r="F16" i="3" s="1"/>
  <c r="F15" i="3" s="1"/>
  <c r="I69" i="5"/>
  <c r="I68" i="5"/>
  <c r="F52" i="8" s="1"/>
  <c r="F48" i="8" s="1"/>
  <c r="H76" i="5"/>
  <c r="H75" i="5"/>
  <c r="F18" i="3" s="1"/>
  <c r="F17" i="3" s="1"/>
  <c r="I76" i="5"/>
  <c r="I75" i="5"/>
  <c r="G18" i="3" s="1"/>
  <c r="G17" i="3" s="1"/>
  <c r="H92" i="5"/>
  <c r="H91" i="5"/>
  <c r="I92" i="5"/>
  <c r="I91" i="5" s="1"/>
  <c r="H95" i="5"/>
  <c r="H94" i="5" s="1"/>
  <c r="E39" i="8" s="1"/>
  <c r="I95" i="5"/>
  <c r="I94" i="5" s="1"/>
  <c r="F39" i="8" s="1"/>
  <c r="H102" i="5"/>
  <c r="H101" i="5" s="1"/>
  <c r="H100" i="5" s="1"/>
  <c r="H99" i="5" s="1"/>
  <c r="H98" i="5" s="1"/>
  <c r="H97" i="5" s="1"/>
  <c r="F23" i="3" s="1"/>
  <c r="F22" i="3" s="1"/>
  <c r="I102" i="5"/>
  <c r="I101" i="5" s="1"/>
  <c r="I100" i="5" s="1"/>
  <c r="I99" i="5" s="1"/>
  <c r="I98" i="5" s="1"/>
  <c r="I97" i="5" s="1"/>
  <c r="H27" i="9"/>
  <c r="H26" i="9" s="1"/>
  <c r="I27" i="9"/>
  <c r="I26" i="9" s="1"/>
  <c r="H29" i="9"/>
  <c r="H28" i="9" s="1"/>
  <c r="I29" i="9"/>
  <c r="I28" i="9" s="1"/>
  <c r="H32" i="9"/>
  <c r="H31" i="9" s="1"/>
  <c r="H30" i="9" s="1"/>
  <c r="I32" i="9"/>
  <c r="I31" i="9" s="1"/>
  <c r="I30" i="9" s="1"/>
  <c r="H41" i="9"/>
  <c r="H40" i="9" s="1"/>
  <c r="H39" i="9" s="1"/>
  <c r="H38" i="9" s="1"/>
  <c r="I41" i="9"/>
  <c r="I40" i="9" s="1"/>
  <c r="I39" i="9" s="1"/>
  <c r="I38" i="9" s="1"/>
  <c r="H46" i="9"/>
  <c r="H45" i="9" s="1"/>
  <c r="H44" i="9" s="1"/>
  <c r="I46" i="9"/>
  <c r="I45" i="9" s="1"/>
  <c r="I44" i="9" s="1"/>
  <c r="H52" i="9"/>
  <c r="H51" i="9" s="1"/>
  <c r="H50" i="9" s="1"/>
  <c r="I52" i="9"/>
  <c r="I51" i="9" s="1"/>
  <c r="I50" i="9" s="1"/>
  <c r="H62" i="9"/>
  <c r="H61" i="9" s="1"/>
  <c r="I62" i="9"/>
  <c r="I61" i="9" s="1"/>
  <c r="H64" i="9"/>
  <c r="H63" i="9" s="1"/>
  <c r="I64" i="9"/>
  <c r="I63" i="9" s="1"/>
  <c r="H71" i="9"/>
  <c r="H70" i="9" s="1"/>
  <c r="H69" i="9" s="1"/>
  <c r="I71" i="9"/>
  <c r="I70" i="9" s="1"/>
  <c r="I69" i="9" s="1"/>
  <c r="H74" i="9"/>
  <c r="H73" i="9" s="1"/>
  <c r="H72" i="9" s="1"/>
  <c r="I74" i="9"/>
  <c r="I73" i="9" s="1"/>
  <c r="I72" i="9" s="1"/>
  <c r="H81" i="9"/>
  <c r="H80" i="9" s="1"/>
  <c r="H79" i="9" s="1"/>
  <c r="H78" i="9" s="1"/>
  <c r="H77" i="9" s="1"/>
  <c r="H76" i="9" s="1"/>
  <c r="H75" i="9" s="1"/>
  <c r="I81" i="9"/>
  <c r="I80" i="9" s="1"/>
  <c r="I79" i="9" s="1"/>
  <c r="I78" i="9" s="1"/>
  <c r="I77" i="9" s="1"/>
  <c r="I76" i="9" s="1"/>
  <c r="I75" i="9" s="1"/>
  <c r="H97" i="9"/>
  <c r="H96" i="9" s="1"/>
  <c r="H95" i="9" s="1"/>
  <c r="I97" i="9"/>
  <c r="I96" i="9" s="1"/>
  <c r="I95" i="9" s="1"/>
  <c r="H100" i="9"/>
  <c r="H99" i="9" s="1"/>
  <c r="H98" i="9" s="1"/>
  <c r="I100" i="9"/>
  <c r="I99" i="9" s="1"/>
  <c r="I98" i="9" s="1"/>
  <c r="H107" i="9"/>
  <c r="H106" i="9" s="1"/>
  <c r="H105" i="9" s="1"/>
  <c r="H104" i="9" s="1"/>
  <c r="H103" i="9" s="1"/>
  <c r="H102" i="9" s="1"/>
  <c r="H101" i="9" s="1"/>
  <c r="I107" i="9"/>
  <c r="I106" i="9" s="1"/>
  <c r="I105" i="9" s="1"/>
  <c r="I104" i="9" s="1"/>
  <c r="I103" i="9" s="1"/>
  <c r="I102" i="9" s="1"/>
  <c r="I101" i="9" s="1"/>
  <c r="G92" i="5"/>
  <c r="G91" i="5" s="1"/>
  <c r="G97" i="9"/>
  <c r="G96" i="9" s="1"/>
  <c r="G95" i="9" s="1"/>
  <c r="G50" i="5"/>
  <c r="G49" i="5"/>
  <c r="G52" i="9"/>
  <c r="G51" i="9" s="1"/>
  <c r="G50" i="9" s="1"/>
  <c r="G46" i="9"/>
  <c r="G45" i="9" s="1"/>
  <c r="G44" i="9" s="1"/>
  <c r="G100" i="9"/>
  <c r="G99" i="9" s="1"/>
  <c r="G98" i="9" s="1"/>
  <c r="G95" i="5"/>
  <c r="G94" i="5" s="1"/>
  <c r="D39" i="8" s="1"/>
  <c r="G25" i="5"/>
  <c r="G27" i="5"/>
  <c r="G30" i="5"/>
  <c r="G29" i="5" s="1"/>
  <c r="D61" i="8" s="1"/>
  <c r="G44" i="5"/>
  <c r="G43" i="5" s="1"/>
  <c r="G102" i="5"/>
  <c r="G101" i="5" s="1"/>
  <c r="G100" i="5" s="1"/>
  <c r="G99" i="5" s="1"/>
  <c r="G98" i="5" s="1"/>
  <c r="G97" i="5" s="1"/>
  <c r="E23" i="3" s="1"/>
  <c r="E22" i="3" s="1"/>
  <c r="G76" i="5"/>
  <c r="G75" i="5" s="1"/>
  <c r="G69" i="5"/>
  <c r="G68" i="5"/>
  <c r="D52" i="8" s="1"/>
  <c r="G66" i="5"/>
  <c r="G65" i="5" s="1"/>
  <c r="D49" i="8"/>
  <c r="G59" i="5"/>
  <c r="G57" i="5"/>
  <c r="G56" i="5" s="1"/>
  <c r="G55" i="5" s="1"/>
  <c r="G54" i="5" s="1"/>
  <c r="G53" i="5" s="1"/>
  <c r="G52" i="5" s="1"/>
  <c r="E14" i="3" s="1"/>
  <c r="E13" i="3" s="1"/>
  <c r="G39" i="5"/>
  <c r="G38" i="5"/>
  <c r="G37" i="5" s="1"/>
  <c r="E11" i="3" s="1"/>
  <c r="G107" i="9"/>
  <c r="G106" i="9" s="1"/>
  <c r="G105" i="9" s="1"/>
  <c r="G104" i="9" s="1"/>
  <c r="G103" i="9" s="1"/>
  <c r="G102" i="9" s="1"/>
  <c r="G101" i="9" s="1"/>
  <c r="G81" i="9"/>
  <c r="G80" i="9" s="1"/>
  <c r="G79" i="9" s="1"/>
  <c r="G78" i="9" s="1"/>
  <c r="G77" i="9" s="1"/>
  <c r="G76" i="9" s="1"/>
  <c r="G75" i="9" s="1"/>
  <c r="G74" i="9"/>
  <c r="G73" i="9" s="1"/>
  <c r="G72" i="9" s="1"/>
  <c r="G71" i="9"/>
  <c r="G70" i="9" s="1"/>
  <c r="G69" i="9" s="1"/>
  <c r="G64" i="9"/>
  <c r="G63" i="9" s="1"/>
  <c r="G62" i="9"/>
  <c r="G61" i="9" s="1"/>
  <c r="G41" i="9"/>
  <c r="G40" i="9" s="1"/>
  <c r="G39" i="9" s="1"/>
  <c r="G38" i="9" s="1"/>
  <c r="G32" i="9"/>
  <c r="G31" i="9" s="1"/>
  <c r="G30" i="9" s="1"/>
  <c r="G29" i="9"/>
  <c r="G28" i="9" s="1"/>
  <c r="G27" i="9"/>
  <c r="G26" i="9" s="1"/>
  <c r="H56" i="5"/>
  <c r="I56" i="5"/>
  <c r="I55" i="5" s="1"/>
  <c r="I54" i="5" s="1"/>
  <c r="I53" i="5" s="1"/>
  <c r="I52" i="5" s="1"/>
  <c r="G14" i="3" s="1"/>
  <c r="G13" i="3" s="1"/>
  <c r="H24" i="5"/>
  <c r="E56" i="8"/>
  <c r="H55" i="5"/>
  <c r="H54" i="5"/>
  <c r="H53" i="5" s="1"/>
  <c r="H52" i="5" s="1"/>
  <c r="F14" i="3" s="1"/>
  <c r="F13" i="3" s="1"/>
  <c r="I74" i="5"/>
  <c r="I73" i="5" s="1"/>
  <c r="I72" i="5" s="1"/>
  <c r="I71" i="5" s="1"/>
  <c r="F42" i="8"/>
  <c r="I64" i="5"/>
  <c r="I63" i="5" s="1"/>
  <c r="I62" i="5" s="1"/>
  <c r="I61" i="5" s="1"/>
  <c r="G16" i="3" s="1"/>
  <c r="G15" i="3" s="1"/>
  <c r="I32" i="5"/>
  <c r="H74" i="5"/>
  <c r="H73" i="5" s="1"/>
  <c r="H72" i="5" s="1"/>
  <c r="H71" i="5" s="1"/>
  <c r="E42" i="8"/>
  <c r="E52" i="8"/>
  <c r="E48" i="8" s="1"/>
  <c r="H37" i="5"/>
  <c r="F11" i="3" s="1"/>
  <c r="H32" i="5"/>
  <c r="H17" i="5"/>
  <c r="H16" i="5" s="1"/>
  <c r="E61" i="8"/>
  <c r="F13" i="8"/>
  <c r="E13" i="8"/>
  <c r="D74" i="8" l="1"/>
  <c r="G33" i="5"/>
  <c r="G24" i="5"/>
  <c r="G17" i="5" s="1"/>
  <c r="I42" i="5"/>
  <c r="H42" i="5"/>
  <c r="I24" i="5"/>
  <c r="G43" i="9"/>
  <c r="G42" i="9" s="1"/>
  <c r="E70" i="8"/>
  <c r="G89" i="9"/>
  <c r="G84" i="9" s="1"/>
  <c r="G83" i="9" s="1"/>
  <c r="G82" i="9" s="1"/>
  <c r="G64" i="5"/>
  <c r="G63" i="5" s="1"/>
  <c r="G62" i="5" s="1"/>
  <c r="G61" i="5" s="1"/>
  <c r="E16" i="3" s="1"/>
  <c r="E15" i="3" s="1"/>
  <c r="G74" i="5"/>
  <c r="G73" i="5" s="1"/>
  <c r="G72" i="5" s="1"/>
  <c r="G71" i="5" s="1"/>
  <c r="E18" i="3"/>
  <c r="E17" i="3" s="1"/>
  <c r="D42" i="8"/>
  <c r="G42" i="5"/>
  <c r="D13" i="8"/>
  <c r="I41" i="5"/>
  <c r="G12" i="3"/>
  <c r="F12" i="3"/>
  <c r="H41" i="5"/>
  <c r="I17" i="5"/>
  <c r="I16" i="5" s="1"/>
  <c r="F56" i="8"/>
  <c r="F55" i="8" s="1"/>
  <c r="H10" i="5"/>
  <c r="H11" i="5"/>
  <c r="D56" i="8"/>
  <c r="D55" i="8" s="1"/>
  <c r="G16" i="5"/>
  <c r="G11" i="5" s="1"/>
  <c r="G10" i="5" s="1"/>
  <c r="G23" i="3"/>
  <c r="G22" i="3" s="1"/>
  <c r="I85" i="5"/>
  <c r="F36" i="8"/>
  <c r="F30" i="8" s="1"/>
  <c r="H85" i="5"/>
  <c r="G85" i="5"/>
  <c r="D71" i="8"/>
  <c r="D70" i="8" s="1"/>
  <c r="F71" i="8"/>
  <c r="F70" i="8" s="1"/>
  <c r="D36" i="8"/>
  <c r="E36" i="8"/>
  <c r="E30" i="8" s="1"/>
  <c r="D48" i="8"/>
  <c r="D19" i="8"/>
  <c r="G60" i="9"/>
  <c r="G59" i="9" s="1"/>
  <c r="G58" i="9" s="1"/>
  <c r="G57" i="9" s="1"/>
  <c r="G56" i="9" s="1"/>
  <c r="H43" i="9"/>
  <c r="H42" i="9" s="1"/>
  <c r="F19" i="8"/>
  <c r="F9" i="8" s="1"/>
  <c r="G25" i="9"/>
  <c r="H68" i="9"/>
  <c r="H67" i="9" s="1"/>
  <c r="H66" i="9" s="1"/>
  <c r="H65" i="9" s="1"/>
  <c r="E19" i="8"/>
  <c r="E9" i="8" s="1"/>
  <c r="G68" i="9"/>
  <c r="G67" i="9" s="1"/>
  <c r="G66" i="9" s="1"/>
  <c r="G65" i="9" s="1"/>
  <c r="I68" i="9"/>
  <c r="I67" i="9" s="1"/>
  <c r="I66" i="9" s="1"/>
  <c r="I65" i="9" s="1"/>
  <c r="I43" i="9"/>
  <c r="I42" i="9" s="1"/>
  <c r="E55" i="8"/>
  <c r="H60" i="9"/>
  <c r="H59" i="9" s="1"/>
  <c r="H58" i="9" s="1"/>
  <c r="H57" i="9" s="1"/>
  <c r="H56" i="9" s="1"/>
  <c r="I25" i="9"/>
  <c r="I18" i="9" s="1"/>
  <c r="I17" i="9" s="1"/>
  <c r="I11" i="9" s="1"/>
  <c r="G33" i="9"/>
  <c r="H33" i="9"/>
  <c r="I89" i="9"/>
  <c r="I84" i="9" s="1"/>
  <c r="I83" i="9" s="1"/>
  <c r="I82" i="9" s="1"/>
  <c r="H89" i="9"/>
  <c r="H84" i="9" s="1"/>
  <c r="H83" i="9" s="1"/>
  <c r="H82" i="9" s="1"/>
  <c r="I60" i="9"/>
  <c r="I59" i="9" s="1"/>
  <c r="I58" i="9" s="1"/>
  <c r="I57" i="9" s="1"/>
  <c r="I56" i="9" s="1"/>
  <c r="H25" i="9"/>
  <c r="H18" i="9" s="1"/>
  <c r="H17" i="9" s="1"/>
  <c r="H11" i="9" s="1"/>
  <c r="I33" i="9"/>
  <c r="E10" i="3" l="1"/>
  <c r="G32" i="5"/>
  <c r="G18" i="9"/>
  <c r="G17" i="9" s="1"/>
  <c r="H10" i="9"/>
  <c r="H108" i="9" s="1"/>
  <c r="I10" i="9"/>
  <c r="I108" i="9" s="1"/>
  <c r="D9" i="8"/>
  <c r="D30" i="8"/>
  <c r="E9" i="3"/>
  <c r="G80" i="5"/>
  <c r="G79" i="5" s="1"/>
  <c r="G78" i="5" s="1"/>
  <c r="E21" i="3"/>
  <c r="E19" i="3" s="1"/>
  <c r="H80" i="5"/>
  <c r="H79" i="5" s="1"/>
  <c r="H78" i="5" s="1"/>
  <c r="F21" i="3"/>
  <c r="F19" i="3" s="1"/>
  <c r="G21" i="3"/>
  <c r="G19" i="3" s="1"/>
  <c r="I80" i="5"/>
  <c r="I79" i="5" s="1"/>
  <c r="I78" i="5" s="1"/>
  <c r="H9" i="5"/>
  <c r="F9" i="3"/>
  <c r="F8" i="3" s="1"/>
  <c r="I11" i="5"/>
  <c r="I10" i="5"/>
  <c r="G41" i="5"/>
  <c r="G9" i="5" s="1"/>
  <c r="G8" i="5" s="1"/>
  <c r="E12" i="3"/>
  <c r="F8" i="8"/>
  <c r="F77" i="8" s="1"/>
  <c r="E8" i="8"/>
  <c r="E77" i="8" s="1"/>
  <c r="G11" i="9" l="1"/>
  <c r="G10" i="9" s="1"/>
  <c r="G108" i="9" s="1"/>
  <c r="G12" i="9"/>
  <c r="D8" i="8"/>
  <c r="D77" i="8" s="1"/>
  <c r="E8" i="3"/>
  <c r="E24" i="3" s="1"/>
  <c r="H104" i="5"/>
  <c r="H8" i="5"/>
  <c r="G9" i="3"/>
  <c r="G8" i="3" s="1"/>
  <c r="I9" i="5"/>
  <c r="I8" i="5" s="1"/>
  <c r="G24" i="3"/>
  <c r="G104" i="5"/>
  <c r="I104" i="5"/>
  <c r="F24" i="3"/>
</calcChain>
</file>

<file path=xl/sharedStrings.xml><?xml version="1.0" encoding="utf-8"?>
<sst xmlns="http://schemas.openxmlformats.org/spreadsheetml/2006/main" count="1172" uniqueCount="140">
  <si>
    <t>Раздел</t>
  </si>
  <si>
    <t>Под- раздел</t>
  </si>
  <si>
    <t>Вид расходов</t>
  </si>
  <si>
    <t>Целевая статья</t>
  </si>
  <si>
    <t>Общегосударственные вопросы</t>
  </si>
  <si>
    <t>01</t>
  </si>
  <si>
    <t>04</t>
  </si>
  <si>
    <t>тыс. руб.</t>
  </si>
  <si>
    <t>701</t>
  </si>
  <si>
    <t>№ п/п</t>
  </si>
  <si>
    <t>2</t>
  </si>
  <si>
    <t>6</t>
  </si>
  <si>
    <t>АДМИНИСТРАЦИЯ БЕЛЯНИЦКОГО СЕЛЬСКОГО ПОСЕЛЕНИЯ СОНКОВСКОГО РАЙОНА ТВЕРСКОЙ ОБЛАСТИ</t>
  </si>
  <si>
    <t>02</t>
  </si>
  <si>
    <t>Национальная оборона</t>
  </si>
  <si>
    <t>Мобилизационная и вневойсковая подготовка</t>
  </si>
  <si>
    <t>05</t>
  </si>
  <si>
    <t>Жилищно-коммунальное хозяйство</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</si>
  <si>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</si>
  <si>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03</t>
  </si>
  <si>
    <t>Благоустройство</t>
  </si>
  <si>
    <t>Иные межбюджетные трансферты</t>
  </si>
  <si>
    <t>ВСЕГО</t>
  </si>
  <si>
    <t>ГРБС</t>
  </si>
  <si>
    <t>Резервные фонды</t>
  </si>
  <si>
    <t>Резервные фонды местных администраций</t>
  </si>
  <si>
    <t xml:space="preserve">Наименование </t>
  </si>
  <si>
    <t>14</t>
  </si>
  <si>
    <t>00</t>
  </si>
  <si>
    <t>Межбюджетные трансферты бюджетам субъектов Российской Федерации и муниципальных образований общего характера</t>
  </si>
  <si>
    <t>11</t>
  </si>
  <si>
    <t>Резервные средства</t>
  </si>
  <si>
    <t>120</t>
  </si>
  <si>
    <t>Расходы на выплаты персоналу государственных (муниципальных ) органов</t>
  </si>
  <si>
    <t>240</t>
  </si>
  <si>
    <t>Иные закупки товаров, работ и услуг для государственных нужд</t>
  </si>
  <si>
    <t>Национальная безопасность и правоохранительная деятельность</t>
  </si>
  <si>
    <t>10</t>
  </si>
  <si>
    <t>Обеспечение пожарной безопасности</t>
  </si>
  <si>
    <t>Прочие межбюджетные трансферты бюджетам субъектов Российской Федерации и муниципальных образований общего характера</t>
  </si>
  <si>
    <t>Р</t>
  </si>
  <si>
    <t>П</t>
  </si>
  <si>
    <t>Наименование</t>
  </si>
  <si>
    <t>1</t>
  </si>
  <si>
    <t>3</t>
  </si>
  <si>
    <t>4</t>
  </si>
  <si>
    <t>13</t>
  </si>
  <si>
    <t>Другие общегосударственные вопросы</t>
  </si>
  <si>
    <t>КЦСР</t>
  </si>
  <si>
    <t>5</t>
  </si>
  <si>
    <t xml:space="preserve">Обеспечивающая подпрограмма </t>
  </si>
  <si>
    <t xml:space="preserve">Обеспечение деятельности  главного администратора  программы и  администраторов программы </t>
  </si>
  <si>
    <t xml:space="preserve">Расходы по содержанию  аппарата администрации сельского поселения </t>
  </si>
  <si>
    <t xml:space="preserve">Расходы по содержанию  главы администрации сельского поселения </t>
  </si>
  <si>
    <t>Расходы, не включенные в муниципальные программы Беляницкого сельского поселения</t>
  </si>
  <si>
    <t>Расходы на обеспечение функционирования добровольной пожарной дружины</t>
  </si>
  <si>
    <t>Расходы на финансовое обеспечение организации  уличного освещения населенных пунктов поселения</t>
  </si>
  <si>
    <t xml:space="preserve">Расходы на обеспечение вывоза  бытовых отходов на территории Беляницкого сельского поселения Сонковского района </t>
  </si>
  <si>
    <t>Прочие межбюджетные трансферты общего характера</t>
  </si>
  <si>
    <t>Обеспечивающая подпрограмма</t>
  </si>
  <si>
    <t>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</si>
  <si>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Финансовое обеспечение расходов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</si>
  <si>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Национальная экономика</t>
  </si>
  <si>
    <t>09</t>
  </si>
  <si>
    <t>Дорожное хозяйство (дорожные фонды)</t>
  </si>
  <si>
    <t xml:space="preserve">Расходы на обеспечение содержания улично-дорожной сети в населенных пунктах поселения </t>
  </si>
  <si>
    <t>Расходы на финансовое обеспечение  первичных мер пожарной безопасности в границах населенных пунктов поселения</t>
  </si>
  <si>
    <t>Расходы, не включенные в муниципальные программы Беляницкого сельского поселения Сонковского района Тверской области</t>
  </si>
  <si>
    <t>1110000000</t>
  </si>
  <si>
    <t>1100000000</t>
  </si>
  <si>
    <t>1130000000</t>
  </si>
  <si>
    <t>1120000000</t>
  </si>
  <si>
    <t>9900000000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</si>
  <si>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</si>
  <si>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</si>
  <si>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</si>
  <si>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Иные бюджетные ассигнования</t>
  </si>
  <si>
    <t>500</t>
  </si>
  <si>
    <t>Межбюджетные трансферты</t>
  </si>
  <si>
    <t>1190000000</t>
  </si>
  <si>
    <t>1190100000</t>
  </si>
  <si>
    <t xml:space="preserve">Расходы на финансовое обеспечение расходов на осуществление переданных полномочий </t>
  </si>
  <si>
    <t>119014012С</t>
  </si>
  <si>
    <t>119014013С</t>
  </si>
  <si>
    <t>992004000А</t>
  </si>
  <si>
    <t>113014002Б</t>
  </si>
  <si>
    <t>112044002Б</t>
  </si>
  <si>
    <t>112014002Б</t>
  </si>
  <si>
    <t>112024004Б</t>
  </si>
  <si>
    <t>111044001О</t>
  </si>
  <si>
    <t>113024002Б</t>
  </si>
  <si>
    <t>Подпрограмма  1 "Повышение эффективности муниципального управления"</t>
  </si>
  <si>
    <t>Подпрограмма 3 "Обеспечение первичных мер пожарной безопасности в границах населенных пунктов поселения"</t>
  </si>
  <si>
    <t>Подпрограмма  2 "Создание условий для обеспечения жизнедеятельности населения поселения"</t>
  </si>
  <si>
    <t>Подпрограмма 2  "Создание условий для обеспечения жизнедеятельности населения поселения"</t>
  </si>
  <si>
    <t>Расходы на финансовое обеспечение расходов на осуществление первичного воинского учета на территориях, где отсутствуют военные комиссариаты</t>
  </si>
  <si>
    <t>111034003Б</t>
  </si>
  <si>
    <t>Финансовое обеспечение финансирования расходов на разработку документов территориального планирования</t>
  </si>
  <si>
    <t xml:space="preserve">Муниципальная программа "Обеспечение органами местного самоуправления социально-экономического развития муниципального образования Беляницкого сельского поселения Сонковского района  Тверской области   на 2017-2022 годы"
</t>
  </si>
  <si>
    <t>Ведомственная структура расходов местного бюджета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плановый период 2019 и 2020 годов</t>
  </si>
  <si>
    <t>07</t>
  </si>
  <si>
    <t>Обеспечение проведения выборов и референдумов</t>
  </si>
  <si>
    <t>Расходы на обеспечение проведения выборов</t>
  </si>
  <si>
    <t>Распределение бюджетных ассигнований местного бюджета по разделам и подразделам классификации расходов бюджетов на 2018 год и плановый период 2019 и 2020 годы</t>
  </si>
  <si>
    <t>Распределение бюджетных ассигнований местного бюджета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2018 год и плановый период 2019 и 2020 годов</t>
  </si>
  <si>
    <t>КВР</t>
  </si>
  <si>
    <r>
      <t xml:space="preserve">Распределение бюджетных ассигнований по целевым статьям (муниципальным программам </t>
    </r>
    <r>
      <rPr>
        <b/>
        <sz val="9"/>
        <color indexed="10"/>
        <rFont val="Arial"/>
        <family val="2"/>
        <charset val="204"/>
      </rPr>
      <t xml:space="preserve"> </t>
    </r>
    <r>
      <rPr>
        <b/>
        <sz val="9"/>
        <rFont val="Arial"/>
        <family val="2"/>
        <charset val="204"/>
      </rPr>
      <t>и непрограммным направлениям деятельности), группам и подгруппам видов расходов классификации расходов бюджетов на 2018 год и на плановый период 2019 и 2020 годов</t>
    </r>
  </si>
  <si>
    <t xml:space="preserve"> </t>
  </si>
  <si>
    <t>сумма, тыс. руб.</t>
  </si>
  <si>
    <t>1110210540</t>
  </si>
  <si>
    <t>1110251180</t>
  </si>
  <si>
    <t>994004000Я</t>
  </si>
  <si>
    <t>111054001Б</t>
  </si>
  <si>
    <t>Расходы по подготовке и проведению процедур по предоставлению  земельных участков, в том числе продажи земельных участков и продаже права аренды земельных участков</t>
  </si>
  <si>
    <t>112014003Б</t>
  </si>
  <si>
    <t>Расходы на лабораторные исследования питьевой воды</t>
  </si>
  <si>
    <t>Коммунальное хозяйство</t>
  </si>
  <si>
    <t>880</t>
  </si>
  <si>
    <t>Специальные расходы</t>
  </si>
  <si>
    <t>Приложение 5</t>
  </si>
  <si>
    <t>Создание, ведение и наполнение официального сайта администрации сельского поселения</t>
  </si>
  <si>
    <t>Подпрограмма  1 «Повышение эффективности муниципального управления»</t>
  </si>
  <si>
    <t>111014002Б</t>
  </si>
  <si>
    <t>112014001Б</t>
  </si>
  <si>
    <t>Расходы на финансовое обеспечение строительства и ремонта колодцев в населенных пунктах поселения</t>
  </si>
  <si>
    <t>410</t>
  </si>
  <si>
    <t>Бюджетные инвестиции</t>
  </si>
  <si>
    <t>400</t>
  </si>
  <si>
    <t>Капитальные вложения в объекты недвижимого имущества государственной (муниципальной) собственности</t>
  </si>
  <si>
    <t>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</si>
  <si>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1110210570</t>
  </si>
  <si>
    <t>Приложение 6</t>
  </si>
  <si>
    <t>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t>
  </si>
  <si>
    <t>Расходы на повышение оплаты труда работникам муниципальных учреждений в связи с увеличением минимального размера оплаты труда</t>
  </si>
  <si>
    <t>1190110200</t>
  </si>
  <si>
    <t>11901S020С</t>
  </si>
  <si>
    <t xml:space="preserve">к решению Совета депутатов Беляницкого сельского поселения Сонковского района Тверской области от  .12. 2018 № ___ "О внесении изменений в решение Совета депутатов Беляницкого сельского  поселения Сонковского района Тверской области от 14.12. 2017 № 108 "О бюджете муниципального образования Беляницкое сельское поселение Сонковского района Тверской области на 2018 год и на плановый период 2019 и 2020 годов"
</t>
  </si>
  <si>
    <t xml:space="preserve">                                                    Приложение 4</t>
  </si>
  <si>
    <t>Приложение 7</t>
  </si>
  <si>
    <t xml:space="preserve">к решению Совета депутатов Беляницкого сельского поселения Сонковского района Тверской области от  18.12. 2018 № 21 "О внесении изменений в решение Совета депутатов Беляницкого сельского  поселения Сонковского района Тверской области от 14.12. 2017 № 108 "О бюджете муниципального образования Беляницкое сельское поселение Сонковского района Тверской области на 2018 год и на плановый период 2019 и 2020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</si>
</sst>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6" x14ac:knownFonts="1">
    <font>
      <sz val="10"/>
      <name val="MS Sans Serif"/>
      <charset val="204"/>
    </font>
    <font>
      <sz val="10"/>
      <name val="MS Sans Serif"/>
      <family val="2"/>
      <charset val="204"/>
    </font>
    <font>
      <b/>
      <sz val="10"/>
      <name val="MS Sans Serif"/>
      <family val="2"/>
      <charset val="204"/>
    </font>
    <font>
      <sz val="9"/>
      <name val="Arial"/>
      <family val="2"/>
      <charset val="204"/>
    </font>
    <font>
      <b/>
      <sz val="9"/>
      <name val="Arial"/>
      <family val="2"/>
      <charset val="204"/>
    </font>
    <font>
      <sz val="10"/>
      <name val="Arial"/>
      <family val="2"/>
      <charset val="204"/>
    </font>
    <font>
      <b/>
      <sz val="10"/>
      <name val="Arial"/>
      <family val="2"/>
      <charset val="204"/>
    </font>
    <font>
      <sz val="12"/>
      <name val="Arial"/>
      <family val="2"/>
      <charset val="204"/>
    </font>
    <font>
      <i/>
      <sz val="12"/>
      <name val="Arial"/>
      <family val="2"/>
      <charset val="204"/>
    </font>
    <font>
      <sz val="9"/>
      <color indexed="8"/>
      <name val="Arial"/>
      <family val="2"/>
      <charset val="204"/>
    </font>
    <font>
      <i/>
      <sz val="9"/>
      <name val="Arial"/>
      <family val="2"/>
      <charset val="204"/>
    </font>
    <font>
      <b/>
      <i/>
      <sz val="9"/>
      <name val="Arial"/>
      <family val="2"/>
      <charset val="204"/>
    </font>
    <font>
      <b/>
      <sz val="9"/>
      <color indexed="10"/>
      <name val="Arial"/>
      <family val="2"/>
      <charset val="204"/>
    </font>
    <font>
      <b/>
      <sz val="10"/>
      <name val="Times New Roman"/>
      <family val="1"/>
      <charset val="204"/>
    </font>
    <font>
      <b/>
      <i/>
      <sz val="10"/>
      <name val="Arial"/>
      <family val="2"/>
      <charset val="204"/>
    </font>
    <font>
      <sz val="8"/>
      <name val="MS Sans Serif"/>
      <family val="2"/>
      <charset val="204"/>
    </font>
    <font>
      <b/>
      <sz val="11"/>
      <name val="Arial"/>
      <family val="2"/>
      <charset val="204"/>
    </font>
    <font>
      <sz val="11"/>
      <name val="Arial"/>
      <family val="2"/>
      <charset val="204"/>
    </font>
    <font>
      <sz val="11"/>
      <color indexed="8"/>
      <name val="Arial"/>
      <family val="2"/>
      <charset val="204"/>
    </font>
    <font>
      <sz val="9"/>
      <name val="MS Sans Serif"/>
      <family val="2"/>
      <charset val="204"/>
    </font>
    <font>
      <sz val="8"/>
      <name val="MS Sans Serif"/>
      <family val="2"/>
      <charset val="204"/>
    </font>
    <font>
      <sz val="9"/>
      <color indexed="10"/>
      <name val="Arial"/>
      <family val="2"/>
      <charset val="204"/>
    </font>
    <font>
      <sz val="8"/>
      <name val="Arial"/>
      <family val="2"/>
      <charset val="204"/>
    </font>
    <font>
      <i/>
      <sz val="10"/>
      <name val="Arial"/>
      <family val="2"/>
      <charset val="204"/>
    </font>
    <font>
      <sz val="7"/>
      <name val="Arial"/>
      <family val="2"/>
      <charset val="204"/>
    </font>
    <font>
      <sz val="7"/>
      <name val="MS Sans Serif"/>
      <family val="2"/>
      <charset val="20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8"/>
      </left>
      <right/>
      <top style="thin">
        <color indexed="8"/>
      </top>
      <bottom style="thin">
        <color indexed="8"/>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pplyNumberFormat="0" applyFont="0" applyFill="0" applyBorder="0" applyAlignment="0" applyProtection="0">
      <alignment vertical="top"/>
    </xf>
  </cellStyleXfs>
  <cellXfs count="176">
    <xf numFmtId="0" fontId="0"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top"/>
    </xf>
    <xf numFmtId="49" fontId="0"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49" fontId="3"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49"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top"/>
    </xf>
    <xf numFmtId="49" fontId="3" fillId="0" borderId="1" xfId="0" applyNumberFormat="1" applyFont="1" applyFill="1" applyBorder="1" applyAlignment="1" applyProtection="1">
      <alignment horizontal="center" vertical="top"/>
    </xf>
    <xf numFmtId="49" fontId="3"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vertical="center" wrapText="1"/>
    </xf>
    <xf numFmtId="0" fontId="4" fillId="0" borderId="1" xfId="0" applyNumberFormat="1" applyFont="1" applyFill="1" applyBorder="1" applyAlignment="1" applyProtection="1">
      <alignment vertical="top" wrapText="1"/>
    </xf>
    <xf numFmtId="164" fontId="4" fillId="0" borderId="1" xfId="0" applyNumberFormat="1" applyFont="1" applyFill="1" applyBorder="1" applyAlignment="1" applyProtection="1">
      <alignment horizontal="right" vertical="center"/>
    </xf>
    <xf numFmtId="164" fontId="3" fillId="0" borderId="1" xfId="0" applyNumberFormat="1" applyFont="1" applyFill="1" applyBorder="1" applyAlignment="1" applyProtection="1">
      <alignment horizontal="right" vertical="center" wrapText="1"/>
    </xf>
    <xf numFmtId="164" fontId="3" fillId="0" borderId="1" xfId="0" applyNumberFormat="1" applyFont="1" applyFill="1" applyBorder="1" applyAlignment="1" applyProtection="1">
      <alignment horizontal="right" vertical="center" wrapText="1"/>
      <protection locked="0"/>
    </xf>
    <xf numFmtId="4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164" fontId="3" fillId="0"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vertical="top" wrapText="1"/>
    </xf>
    <xf numFmtId="0" fontId="4" fillId="0" borderId="1" xfId="0" applyNumberFormat="1" applyFont="1" applyFill="1" applyBorder="1" applyAlignment="1" applyProtection="1">
      <alignment horizontal="center" vertical="center" wrapText="1"/>
    </xf>
    <xf numFmtId="0" fontId="7" fillId="0" borderId="0" xfId="0" applyFont="1" applyAlignment="1">
      <alignment horizontal="right"/>
    </xf>
    <xf numFmtId="49" fontId="7" fillId="0" borderId="0" xfId="0" applyNumberFormat="1" applyFont="1" applyAlignment="1">
      <alignment horizontal="right"/>
    </xf>
    <xf numFmtId="0" fontId="7" fillId="0" borderId="0" xfId="0" applyFont="1" applyAlignment="1"/>
    <xf numFmtId="0" fontId="3" fillId="0" borderId="1"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vertical="center" wrapText="1"/>
    </xf>
    <xf numFmtId="49" fontId="10" fillId="0" borderId="1" xfId="0" applyNumberFormat="1" applyFont="1" applyFill="1" applyBorder="1" applyAlignment="1" applyProtection="1">
      <alignment horizontal="center" vertical="top"/>
    </xf>
    <xf numFmtId="49" fontId="10" fillId="0" borderId="1" xfId="0" applyNumberFormat="1" applyFont="1" applyFill="1" applyBorder="1" applyAlignment="1" applyProtection="1">
      <alignment horizontal="center" vertical="top" wrapText="1"/>
    </xf>
    <xf numFmtId="164" fontId="10" fillId="0" borderId="1" xfId="0" applyNumberFormat="1" applyFont="1" applyFill="1" applyBorder="1" applyAlignment="1" applyProtection="1">
      <alignment horizontal="right" vertical="center" wrapText="1"/>
      <protection locked="0"/>
    </xf>
    <xf numFmtId="49" fontId="3" fillId="3" borderId="1" xfId="0" applyNumberFormat="1" applyFont="1" applyFill="1" applyBorder="1" applyAlignment="1" applyProtection="1">
      <alignment horizontal="center" vertical="top"/>
    </xf>
    <xf numFmtId="49" fontId="4" fillId="3" borderId="1" xfId="0" applyNumberFormat="1" applyFont="1" applyFill="1" applyBorder="1" applyAlignment="1" applyProtection="1">
      <alignment horizontal="center" vertical="top" wrapText="1"/>
    </xf>
    <xf numFmtId="3" fontId="3"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right" vertical="center" wrapText="1"/>
      <protection locked="0"/>
    </xf>
    <xf numFmtId="49" fontId="4" fillId="3" borderId="1" xfId="0" applyNumberFormat="1" applyFont="1" applyFill="1" applyBorder="1" applyAlignment="1" applyProtection="1">
      <alignment horizontal="center" vertical="top"/>
    </xf>
    <xf numFmtId="164" fontId="11" fillId="0" borderId="1" xfId="0" applyNumberFormat="1" applyFont="1" applyFill="1" applyBorder="1" applyAlignment="1" applyProtection="1">
      <alignment horizontal="right" vertical="top" wrapText="1"/>
    </xf>
    <xf numFmtId="0" fontId="0" fillId="0" borderId="1" xfId="0" applyNumberFormat="1" applyFont="1" applyFill="1" applyBorder="1" applyAlignment="1" applyProtection="1">
      <alignment vertical="top"/>
    </xf>
    <xf numFmtId="0" fontId="4" fillId="3"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xf>
    <xf numFmtId="0" fontId="10" fillId="0" borderId="1" xfId="0" applyNumberFormat="1" applyFont="1" applyFill="1" applyBorder="1" applyAlignment="1" applyProtection="1">
      <alignment vertical="top" wrapText="1"/>
    </xf>
    <xf numFmtId="0" fontId="13" fillId="2" borderId="0" xfId="0" applyFont="1" applyFill="1" applyBorder="1" applyAlignment="1"/>
    <xf numFmtId="49" fontId="3" fillId="0" borderId="1" xfId="0" applyNumberFormat="1" applyFont="1" applyFill="1" applyBorder="1" applyAlignment="1" applyProtection="1">
      <alignment vertical="top"/>
    </xf>
    <xf numFmtId="49" fontId="0" fillId="0" borderId="1" xfId="0" applyNumberFormat="1" applyFont="1" applyFill="1" applyBorder="1" applyAlignment="1" applyProtection="1">
      <alignment vertical="top"/>
    </xf>
    <xf numFmtId="0" fontId="11"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top" wrapText="1"/>
    </xf>
    <xf numFmtId="49" fontId="11" fillId="0" borderId="1" xfId="0" applyNumberFormat="1" applyFont="1" applyFill="1" applyBorder="1" applyAlignment="1" applyProtection="1">
      <alignment horizontal="center" vertical="top" wrapText="1"/>
    </xf>
    <xf numFmtId="164" fontId="11" fillId="0" borderId="1" xfId="0" applyNumberFormat="1" applyFont="1" applyFill="1" applyBorder="1" applyAlignment="1" applyProtection="1">
      <alignment horizontal="right" vertical="center" wrapText="1"/>
    </xf>
    <xf numFmtId="49" fontId="17" fillId="0" borderId="1" xfId="0" applyNumberFormat="1" applyFont="1" applyBorder="1" applyAlignment="1">
      <alignment horizontal="center"/>
    </xf>
    <xf numFmtId="3" fontId="17" fillId="0" borderId="1" xfId="0" applyNumberFormat="1" applyFont="1" applyFill="1" applyBorder="1" applyAlignment="1">
      <alignment horizontal="center" vertical="center"/>
    </xf>
    <xf numFmtId="0" fontId="16" fillId="0" borderId="2" xfId="0" applyFont="1" applyBorder="1" applyAlignment="1">
      <alignment horizontal="right"/>
    </xf>
    <xf numFmtId="49" fontId="16" fillId="0" borderId="3" xfId="0" applyNumberFormat="1" applyFont="1" applyBorder="1" applyAlignment="1">
      <alignment horizontal="right"/>
    </xf>
    <xf numFmtId="0" fontId="17" fillId="0" borderId="2" xfId="0" applyFont="1" applyBorder="1" applyAlignment="1">
      <alignment horizontal="right"/>
    </xf>
    <xf numFmtId="49" fontId="17" fillId="0" borderId="3" xfId="0" applyNumberFormat="1" applyFont="1" applyBorder="1" applyAlignment="1">
      <alignment horizontal="right"/>
    </xf>
    <xf numFmtId="0" fontId="16" fillId="0" borderId="4" xfId="0" applyFont="1" applyBorder="1" applyAlignment="1">
      <alignment horizontal="center"/>
    </xf>
    <xf numFmtId="0" fontId="16" fillId="0" borderId="5" xfId="0" applyFont="1" applyBorder="1" applyAlignment="1">
      <alignment horizontal="center"/>
    </xf>
    <xf numFmtId="49" fontId="16" fillId="0" borderId="5" xfId="0" applyNumberFormat="1" applyFont="1" applyBorder="1" applyAlignment="1">
      <alignment horizontal="center"/>
    </xf>
    <xf numFmtId="49" fontId="4" fillId="0" borderId="1" xfId="0" applyNumberFormat="1" applyFont="1" applyFill="1" applyBorder="1" applyAlignment="1" applyProtection="1">
      <alignment horizontal="center" vertical="top" wrapText="1"/>
    </xf>
    <xf numFmtId="0" fontId="5" fillId="0" borderId="1" xfId="0" applyFont="1" applyFill="1" applyBorder="1" applyAlignment="1">
      <alignment horizontal="left" wrapText="1"/>
    </xf>
    <xf numFmtId="49" fontId="3" fillId="0" borderId="1" xfId="0" applyNumberFormat="1" applyFont="1" applyFill="1" applyBorder="1" applyAlignment="1" applyProtection="1">
      <alignment horizontal="right" vertical="top" wrapText="1"/>
    </xf>
    <xf numFmtId="49" fontId="12" fillId="0" borderId="1" xfId="0" applyNumberFormat="1" applyFont="1" applyFill="1" applyBorder="1" applyAlignment="1" applyProtection="1">
      <alignment horizontal="right" vertical="top" wrapText="1"/>
    </xf>
    <xf numFmtId="49" fontId="10" fillId="0" borderId="1" xfId="0" applyNumberFormat="1" applyFont="1" applyFill="1" applyBorder="1" applyAlignment="1" applyProtection="1">
      <alignment horizontal="right" vertical="top" wrapText="1"/>
    </xf>
    <xf numFmtId="49" fontId="3" fillId="0" borderId="1" xfId="0" applyNumberFormat="1" applyFont="1" applyFill="1" applyBorder="1" applyAlignment="1">
      <alignment horizontal="right"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xf>
    <xf numFmtId="0" fontId="10" fillId="0" borderId="1" xfId="0" applyFont="1" applyFill="1" applyBorder="1" applyAlignment="1">
      <alignment horizontal="left" wrapText="1"/>
    </xf>
    <xf numFmtId="0" fontId="9" fillId="0" borderId="1" xfId="0" applyFont="1" applyFill="1" applyBorder="1" applyAlignment="1">
      <alignment horizontal="right" wrapText="1"/>
    </xf>
    <xf numFmtId="164" fontId="10" fillId="0" borderId="1" xfId="0" applyNumberFormat="1" applyFont="1" applyFill="1" applyBorder="1" applyAlignment="1">
      <alignment horizontal="right"/>
    </xf>
    <xf numFmtId="49" fontId="3" fillId="0" borderId="1" xfId="0" applyNumberFormat="1" applyFont="1" applyFill="1" applyBorder="1" applyAlignment="1">
      <alignment horizontal="right"/>
    </xf>
    <xf numFmtId="49" fontId="10" fillId="0" borderId="1" xfId="0" applyNumberFormat="1" applyFont="1" applyFill="1" applyBorder="1" applyAlignment="1">
      <alignment horizontal="right"/>
    </xf>
    <xf numFmtId="0" fontId="3" fillId="0" borderId="1" xfId="0" applyNumberFormat="1" applyFont="1" applyFill="1" applyBorder="1" applyAlignment="1" applyProtection="1">
      <alignment horizontal="right" vertical="top" wrapText="1"/>
    </xf>
    <xf numFmtId="0" fontId="19" fillId="0" borderId="0" xfId="0" applyNumberFormat="1" applyFont="1" applyFill="1" applyBorder="1" applyAlignment="1" applyProtection="1">
      <alignment vertical="top"/>
    </xf>
    <xf numFmtId="164" fontId="4" fillId="3" borderId="1" xfId="0" applyNumberFormat="1" applyFont="1" applyFill="1" applyBorder="1" applyAlignment="1" applyProtection="1">
      <alignment horizontal="right" vertical="center" wrapText="1"/>
    </xf>
    <xf numFmtId="49" fontId="10" fillId="0" borderId="6"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vertical="top"/>
    </xf>
    <xf numFmtId="0" fontId="10" fillId="0" borderId="6"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1" xfId="0" applyNumberFormat="1" applyFont="1" applyFill="1" applyBorder="1" applyAlignment="1" applyProtection="1">
      <alignment horizontal="center" vertical="top"/>
    </xf>
    <xf numFmtId="0" fontId="3" fillId="0" borderId="1" xfId="0" applyFont="1" applyFill="1" applyBorder="1" applyAlignment="1">
      <alignment wrapText="1"/>
    </xf>
    <xf numFmtId="0" fontId="3" fillId="0" borderId="6" xfId="0" applyFont="1" applyFill="1" applyBorder="1" applyAlignment="1">
      <alignment horizontal="left" vertical="center" wrapText="1"/>
    </xf>
    <xf numFmtId="0" fontId="3" fillId="0" borderId="1" xfId="0" applyFont="1" applyFill="1" applyBorder="1" applyAlignment="1">
      <alignment vertical="top"/>
    </xf>
    <xf numFmtId="0" fontId="3" fillId="0" borderId="6" xfId="0" applyFont="1" applyFill="1" applyBorder="1" applyAlignment="1">
      <alignment horizontal="justify" vertical="center" wrapText="1"/>
    </xf>
    <xf numFmtId="49" fontId="3" fillId="0" borderId="1" xfId="0" applyNumberFormat="1" applyFont="1" applyFill="1" applyBorder="1" applyAlignment="1">
      <alignment horizontal="center" vertical="top"/>
    </xf>
    <xf numFmtId="0" fontId="3" fillId="0" borderId="1" xfId="0"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right"/>
    </xf>
    <xf numFmtId="49" fontId="4" fillId="0" borderId="1" xfId="0" applyNumberFormat="1" applyFont="1" applyFill="1" applyBorder="1" applyAlignment="1" applyProtection="1">
      <alignment horizontal="right" vertical="top" wrapText="1"/>
    </xf>
    <xf numFmtId="164" fontId="10" fillId="0" borderId="1" xfId="0" applyNumberFormat="1" applyFont="1" applyFill="1" applyBorder="1" applyAlignment="1" applyProtection="1">
      <alignment horizontal="right" vertical="top" wrapText="1"/>
    </xf>
    <xf numFmtId="49" fontId="21" fillId="0" borderId="1" xfId="0" applyNumberFormat="1" applyFont="1" applyFill="1" applyBorder="1" applyAlignment="1" applyProtection="1">
      <alignment horizontal="right" vertical="top"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0" fontId="10"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2" fillId="0" borderId="0" xfId="0" applyFont="1" applyAlignment="1">
      <alignment horizontal="right" wrapText="1"/>
    </xf>
    <xf numFmtId="49" fontId="17" fillId="0" borderId="6" xfId="0" applyNumberFormat="1" applyFont="1" applyBorder="1" applyAlignment="1">
      <alignment horizontal="center" vertical="center"/>
    </xf>
    <xf numFmtId="0" fontId="16" fillId="0" borderId="7" xfId="0" applyFont="1" applyBorder="1" applyAlignment="1">
      <alignment wrapText="1"/>
    </xf>
    <xf numFmtId="0" fontId="17" fillId="0" borderId="7" xfId="0" applyFont="1" applyBorder="1" applyAlignment="1">
      <alignment wrapText="1"/>
    </xf>
    <xf numFmtId="0" fontId="17" fillId="0" borderId="8" xfId="0" applyFont="1" applyBorder="1" applyAlignment="1">
      <alignment wrapText="1"/>
    </xf>
    <xf numFmtId="0" fontId="18" fillId="0" borderId="9" xfId="0" applyFont="1" applyFill="1" applyBorder="1" applyAlignment="1">
      <alignment vertical="top" wrapText="1"/>
    </xf>
    <xf numFmtId="0" fontId="16" fillId="0" borderId="8" xfId="0" applyFont="1" applyBorder="1" applyAlignment="1">
      <alignment horizontal="left" wrapText="1"/>
    </xf>
    <xf numFmtId="0" fontId="17" fillId="0" borderId="8" xfId="0" applyFont="1" applyBorder="1" applyAlignment="1">
      <alignment horizontal="left" wrapText="1"/>
    </xf>
    <xf numFmtId="49" fontId="16" fillId="0" borderId="10" xfId="0" applyNumberFormat="1" applyFont="1" applyBorder="1" applyAlignment="1">
      <alignment horizontal="left"/>
    </xf>
    <xf numFmtId="164" fontId="16" fillId="0" borderId="1" xfId="0" applyNumberFormat="1" applyFont="1" applyFill="1" applyBorder="1" applyAlignment="1">
      <alignment horizontal="right"/>
    </xf>
    <xf numFmtId="164" fontId="17" fillId="0" borderId="1" xfId="0" applyNumberFormat="1" applyFont="1" applyFill="1" applyBorder="1" applyAlignment="1">
      <alignment horizontal="right"/>
    </xf>
    <xf numFmtId="164" fontId="16" fillId="0" borderId="1" xfId="0" applyNumberFormat="1" applyFont="1" applyFill="1" applyBorder="1" applyAlignment="1" applyProtection="1">
      <alignment horizontal="right" shrinkToFit="1"/>
      <protection locked="0"/>
    </xf>
    <xf numFmtId="164" fontId="17" fillId="0" borderId="1" xfId="0" applyNumberFormat="1" applyFont="1" applyFill="1" applyBorder="1" applyAlignment="1" applyProtection="1">
      <alignment horizontal="right" shrinkToFit="1"/>
      <protection locked="0"/>
    </xf>
    <xf numFmtId="0" fontId="17"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top"/>
    </xf>
    <xf numFmtId="0" fontId="11"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 fontId="17" fillId="0" borderId="11" xfId="0" applyNumberFormat="1" applyFont="1" applyFill="1" applyBorder="1" applyAlignment="1">
      <alignment horizontal="center" vertical="center" wrapText="1"/>
    </xf>
    <xf numFmtId="164" fontId="4" fillId="0" borderId="1" xfId="0" applyNumberFormat="1" applyFont="1" applyFill="1" applyBorder="1" applyAlignment="1" applyProtection="1">
      <alignment horizontal="right" vertical="center" wrapText="1"/>
    </xf>
    <xf numFmtId="49" fontId="3" fillId="0" borderId="1" xfId="0" applyNumberFormat="1" applyFont="1" applyFill="1" applyBorder="1" applyAlignment="1"/>
    <xf numFmtId="49" fontId="3" fillId="0" borderId="1" xfId="0" applyNumberFormat="1" applyFont="1" applyFill="1" applyBorder="1" applyAlignment="1">
      <alignment horizontal="center" wrapText="1"/>
    </xf>
    <xf numFmtId="49" fontId="10" fillId="0" borderId="15" xfId="0" applyNumberFormat="1" applyFont="1" applyFill="1" applyBorder="1" applyAlignment="1" applyProtection="1">
      <alignment horizontal="center" vertical="top" wrapText="1"/>
    </xf>
    <xf numFmtId="49" fontId="11" fillId="0" borderId="15" xfId="0" applyNumberFormat="1" applyFont="1" applyFill="1" applyBorder="1" applyAlignment="1" applyProtection="1">
      <alignment horizontal="right" vertical="top" wrapText="1"/>
    </xf>
    <xf numFmtId="0" fontId="23" fillId="0" borderId="15" xfId="0" applyFont="1" applyFill="1" applyBorder="1" applyAlignment="1">
      <alignment horizontal="left" vertical="center" wrapText="1"/>
    </xf>
    <xf numFmtId="0" fontId="1" fillId="0" borderId="0" xfId="0" applyNumberFormat="1" applyFont="1" applyFill="1" applyBorder="1" applyAlignment="1" applyProtection="1">
      <alignment vertical="top"/>
    </xf>
    <xf numFmtId="0" fontId="17" fillId="0" borderId="15"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justify" vertical="center" wrapText="1"/>
    </xf>
    <xf numFmtId="49" fontId="10" fillId="0" borderId="15" xfId="0" applyNumberFormat="1" applyFont="1" applyFill="1" applyBorder="1" applyAlignment="1" applyProtection="1">
      <alignment horizontal="right" vertical="top" wrapText="1"/>
    </xf>
    <xf numFmtId="0" fontId="10" fillId="0" borderId="15" xfId="0" applyNumberFormat="1" applyFont="1" applyFill="1" applyBorder="1" applyAlignment="1" applyProtection="1">
      <alignment horizontal="center" vertical="center" wrapText="1"/>
    </xf>
    <xf numFmtId="164" fontId="10" fillId="0" borderId="15" xfId="0" applyNumberFormat="1" applyFont="1" applyFill="1" applyBorder="1" applyAlignment="1" applyProtection="1">
      <alignment horizontal="right" vertical="top" wrapText="1"/>
    </xf>
    <xf numFmtId="164" fontId="10" fillId="0" borderId="16" xfId="0" applyNumberFormat="1" applyFont="1" applyFill="1" applyBorder="1" applyAlignment="1" applyProtection="1">
      <alignment horizontal="right" vertical="top" wrapText="1"/>
    </xf>
    <xf numFmtId="164" fontId="3" fillId="0" borderId="13" xfId="0" applyNumberFormat="1" applyFont="1" applyFill="1" applyBorder="1" applyAlignment="1" applyProtection="1">
      <alignment horizontal="right" vertical="top" wrapText="1"/>
    </xf>
    <xf numFmtId="49" fontId="5" fillId="0" borderId="0" xfId="0" applyNumberFormat="1" applyFont="1" applyFill="1" applyBorder="1" applyAlignment="1" applyProtection="1">
      <alignment vertical="top" wrapText="1"/>
    </xf>
    <xf numFmtId="49" fontId="3" fillId="0" borderId="16" xfId="0" applyNumberFormat="1" applyFont="1" applyFill="1" applyBorder="1" applyAlignment="1" applyProtection="1">
      <alignment horizontal="center" vertical="top"/>
    </xf>
    <xf numFmtId="49" fontId="3" fillId="0" borderId="16" xfId="0" applyNumberFormat="1" applyFont="1" applyFill="1" applyBorder="1" applyAlignment="1" applyProtection="1">
      <alignment horizontal="center" vertical="top" wrapText="1"/>
    </xf>
    <xf numFmtId="49" fontId="3" fillId="0" borderId="16" xfId="0" applyNumberFormat="1" applyFont="1" applyFill="1" applyBorder="1" applyAlignment="1">
      <alignment horizontal="right" wrapText="1"/>
    </xf>
    <xf numFmtId="0" fontId="3" fillId="0" borderId="1" xfId="0" applyFont="1" applyFill="1" applyBorder="1" applyAlignment="1">
      <alignment horizontal="left" vertical="center" wrapText="1"/>
    </xf>
    <xf numFmtId="164" fontId="3" fillId="0" borderId="15" xfId="0" applyNumberFormat="1" applyFont="1" applyFill="1" applyBorder="1" applyAlignment="1" applyProtection="1">
      <alignment horizontal="right" vertical="center" wrapText="1"/>
    </xf>
    <xf numFmtId="0" fontId="3" fillId="0" borderId="1" xfId="0" applyFont="1" applyFill="1" applyBorder="1" applyAlignment="1">
      <alignment horizontal="right" wrapText="1"/>
    </xf>
    <xf numFmtId="0" fontId="3" fillId="0" borderId="6" xfId="0" applyFont="1" applyFill="1" applyBorder="1" applyAlignment="1">
      <alignment horizontal="left" wrapText="1"/>
    </xf>
    <xf numFmtId="49" fontId="12" fillId="0" borderId="1" xfId="0" applyNumberFormat="1" applyFont="1" applyFill="1" applyBorder="1" applyAlignment="1">
      <alignment horizontal="center"/>
    </xf>
    <xf numFmtId="0" fontId="4" fillId="0" borderId="1" xfId="0" applyFont="1" applyFill="1" applyBorder="1" applyAlignment="1">
      <alignment horizontal="center" wrapText="1"/>
    </xf>
    <xf numFmtId="49" fontId="10" fillId="0" borderId="1" xfId="0" applyNumberFormat="1" applyFont="1" applyFill="1" applyBorder="1" applyAlignment="1">
      <alignment horizontal="center"/>
    </xf>
    <xf numFmtId="0" fontId="10" fillId="0" borderId="1" xfId="0" applyFont="1" applyFill="1" applyBorder="1" applyAlignment="1">
      <alignment horizontal="center" wrapText="1"/>
    </xf>
    <xf numFmtId="0" fontId="6" fillId="0" borderId="1" xfId="0" applyFont="1" applyFill="1" applyBorder="1" applyAlignment="1">
      <alignment horizontal="center" wrapText="1"/>
    </xf>
    <xf numFmtId="164" fontId="4" fillId="0" borderId="1" xfId="0" applyNumberFormat="1" applyFont="1" applyFill="1" applyBorder="1" applyAlignment="1">
      <alignment horizontal="right"/>
    </xf>
    <xf numFmtId="49" fontId="12" fillId="0" borderId="1" xfId="0" applyNumberFormat="1" applyFont="1" applyFill="1" applyBorder="1" applyAlignment="1">
      <alignment horizontal="right"/>
    </xf>
    <xf numFmtId="164" fontId="4" fillId="0" borderId="1" xfId="0" applyNumberFormat="1" applyFont="1" applyFill="1" applyBorder="1" applyAlignment="1" applyProtection="1">
      <alignment horizontal="right" vertical="center" wrapText="1"/>
      <protection locked="0"/>
    </xf>
    <xf numFmtId="0" fontId="4" fillId="0" borderId="1" xfId="0" applyNumberFormat="1" applyFont="1" applyFill="1" applyBorder="1" applyAlignment="1" applyProtection="1">
      <alignment vertical="center" wrapText="1"/>
    </xf>
    <xf numFmtId="0" fontId="11" fillId="0" borderId="1" xfId="0" applyFont="1" applyFill="1" applyBorder="1" applyAlignment="1">
      <alignment horizontal="center" wrapText="1"/>
    </xf>
    <xf numFmtId="0" fontId="0" fillId="0" borderId="0" xfId="0" applyNumberFormat="1" applyFont="1" applyFill="1" applyBorder="1" applyAlignment="1" applyProtection="1">
      <alignment vertical="top"/>
    </xf>
    <xf numFmtId="165" fontId="17" fillId="0" borderId="6" xfId="0" applyNumberFormat="1" applyFont="1" applyFill="1" applyBorder="1" applyAlignment="1">
      <alignment horizontal="center" vertical="center" wrapText="1"/>
    </xf>
    <xf numFmtId="0" fontId="0" fillId="0" borderId="12" xfId="0" applyNumberFormat="1" applyFont="1" applyFill="1" applyBorder="1" applyAlignment="1" applyProtection="1">
      <alignment vertical="top" wrapText="1"/>
    </xf>
    <xf numFmtId="0" fontId="0" fillId="0" borderId="13" xfId="0" applyNumberFormat="1" applyFont="1" applyFill="1" applyBorder="1" applyAlignment="1" applyProtection="1">
      <alignment vertical="top" wrapText="1"/>
    </xf>
    <xf numFmtId="3" fontId="8" fillId="0" borderId="14" xfId="0" applyNumberFormat="1" applyFont="1" applyFill="1" applyBorder="1" applyAlignment="1">
      <alignment horizontal="right" vertical="center" wrapText="1"/>
    </xf>
    <xf numFmtId="0" fontId="0" fillId="0" borderId="14" xfId="0" applyNumberFormat="1" applyFont="1" applyFill="1" applyBorder="1" applyAlignment="1" applyProtection="1">
      <alignment vertical="top" wrapText="1"/>
    </xf>
    <xf numFmtId="0" fontId="5" fillId="0" borderId="0" xfId="0" applyFont="1" applyAlignment="1">
      <alignment horizontal="right" wrapText="1"/>
    </xf>
    <xf numFmtId="0" fontId="0" fillId="0" borderId="0" xfId="0" applyNumberFormat="1" applyFont="1" applyFill="1" applyBorder="1" applyAlignment="1" applyProtection="1">
      <alignment vertical="top" wrapText="1"/>
    </xf>
    <xf numFmtId="49" fontId="17" fillId="0" borderId="15" xfId="0" applyNumberFormat="1" applyFont="1" applyBorder="1" applyAlignment="1">
      <alignment horizontal="right" wrapText="1"/>
    </xf>
    <xf numFmtId="0" fontId="17" fillId="0" borderId="16" xfId="0" applyFont="1" applyBorder="1" applyAlignment="1">
      <alignment horizontal="right" wrapText="1"/>
    </xf>
    <xf numFmtId="49" fontId="17" fillId="0" borderId="16" xfId="0" applyNumberFormat="1" applyFont="1" applyBorder="1" applyAlignment="1">
      <alignment horizontal="right" wrapText="1"/>
    </xf>
    <xf numFmtId="49" fontId="17" fillId="0" borderId="11" xfId="0" applyNumberFormat="1" applyFont="1" applyBorder="1" applyAlignment="1">
      <alignment horizontal="center" vertical="center" wrapText="1"/>
    </xf>
    <xf numFmtId="0" fontId="17" fillId="0" borderId="17" xfId="0" applyFont="1" applyBorder="1" applyAlignment="1">
      <alignment horizontal="center" vertical="center" wrapText="1"/>
    </xf>
    <xf numFmtId="0" fontId="24" fillId="0" borderId="0" xfId="0" applyNumberFormat="1" applyFont="1" applyFill="1" applyBorder="1" applyAlignment="1" applyProtection="1">
      <alignment horizontal="right" vertical="top" wrapText="1"/>
    </xf>
    <xf numFmtId="0" fontId="25" fillId="0" borderId="0" xfId="0" applyNumberFormat="1" applyFont="1" applyFill="1" applyBorder="1" applyAlignment="1" applyProtection="1">
      <alignment horizontal="right" vertical="top" wrapText="1"/>
    </xf>
    <xf numFmtId="0" fontId="16" fillId="0" borderId="0" xfId="0" applyFont="1" applyFill="1" applyAlignment="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right" vertical="top" wrapText="1"/>
    </xf>
    <xf numFmtId="0" fontId="15" fillId="0" borderId="0" xfId="0" applyNumberFormat="1" applyFont="1" applyFill="1" applyBorder="1" applyAlignment="1" applyProtection="1">
      <alignment vertical="top" wrapText="1"/>
    </xf>
    <xf numFmtId="49" fontId="3" fillId="0" borderId="15" xfId="0" applyNumberFormat="1"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0" fontId="16" fillId="0" borderId="0" xfId="0" applyFont="1" applyFill="1" applyAlignment="1">
      <alignment horizontal="center" wrapText="1"/>
    </xf>
    <xf numFmtId="0" fontId="3" fillId="0" borderId="0" xfId="0" applyNumberFormat="1" applyFont="1" applyFill="1" applyBorder="1" applyAlignment="1" applyProtection="1">
      <alignment horizontal="right" vertical="top"/>
    </xf>
    <xf numFmtId="0" fontId="0"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right" vertical="top" wrapText="1"/>
    </xf>
    <xf numFmtId="0" fontId="4" fillId="0" borderId="0"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selection activeCell="D2" sqref="D2"/>
    </sheetView>
  </sheetViews>
  <sheetFormatPr defaultColWidth="8.140625" defaultRowHeight="12.75" x14ac:dyDescent="0.2"/>
  <cols>
    <col min="1" max="1" width="4.28515625" customWidth="1"/>
    <col min="2" max="2" width="4.85546875" customWidth="1"/>
    <col min="3" max="3" width="5.85546875" customWidth="1"/>
    <col min="4" max="4" width="43.7109375" customWidth="1"/>
    <col min="5" max="5" width="12" customWidth="1"/>
    <col min="6" max="6" width="11" customWidth="1"/>
    <col min="7" max="7" width="10.28515625" customWidth="1"/>
  </cols>
  <sheetData>
    <row r="1" spans="1:7" ht="15" x14ac:dyDescent="0.2">
      <c r="A1" s="21"/>
      <c r="B1" s="21"/>
      <c r="C1" s="22"/>
      <c r="D1" s="154" t="s">
        <v>137</v>
      </c>
      <c r="E1" s="154"/>
      <c r="F1" s="155"/>
      <c r="G1" s="155"/>
    </row>
    <row r="2" spans="1:7" ht="97.5" customHeight="1" x14ac:dyDescent="0.2">
      <c r="A2" s="21"/>
      <c r="B2" s="21"/>
      <c r="C2" s="22"/>
      <c r="D2" s="97"/>
      <c r="E2" s="161" t="s">
        <v>136</v>
      </c>
      <c r="F2" s="162"/>
      <c r="G2" s="162"/>
    </row>
    <row r="3" spans="1:7" ht="47.25" customHeight="1" x14ac:dyDescent="0.2">
      <c r="A3" s="163" t="s">
        <v>103</v>
      </c>
      <c r="B3" s="163"/>
      <c r="C3" s="163"/>
      <c r="D3" s="163"/>
      <c r="E3" s="163"/>
      <c r="F3" s="155"/>
      <c r="G3" s="155"/>
    </row>
    <row r="4" spans="1:7" s="3" customFormat="1" ht="15" x14ac:dyDescent="0.2">
      <c r="A4" s="21"/>
      <c r="B4" s="21"/>
      <c r="C4" s="22"/>
      <c r="D4" s="23"/>
      <c r="E4" s="152" t="s">
        <v>107</v>
      </c>
      <c r="F4" s="153"/>
      <c r="G4" s="153"/>
    </row>
    <row r="5" spans="1:7" ht="42.75" customHeight="1" x14ac:dyDescent="0.2">
      <c r="A5" s="156" t="s">
        <v>9</v>
      </c>
      <c r="B5" s="156" t="s">
        <v>40</v>
      </c>
      <c r="C5" s="156" t="s">
        <v>41</v>
      </c>
      <c r="D5" s="159" t="s">
        <v>42</v>
      </c>
      <c r="E5" s="149" t="s">
        <v>108</v>
      </c>
      <c r="F5" s="150"/>
      <c r="G5" s="151"/>
    </row>
    <row r="6" spans="1:7" ht="31.5" customHeight="1" x14ac:dyDescent="0.2">
      <c r="A6" s="157"/>
      <c r="B6" s="157"/>
      <c r="C6" s="158"/>
      <c r="D6" s="160"/>
      <c r="E6" s="114">
        <v>2018</v>
      </c>
      <c r="F6" s="110">
        <v>2019</v>
      </c>
      <c r="G6" s="110">
        <v>2020</v>
      </c>
    </row>
    <row r="7" spans="1:7" ht="14.25" x14ac:dyDescent="0.2">
      <c r="A7" s="50" t="s">
        <v>43</v>
      </c>
      <c r="B7" s="50" t="s">
        <v>10</v>
      </c>
      <c r="C7" s="50" t="s">
        <v>44</v>
      </c>
      <c r="D7" s="98" t="s">
        <v>45</v>
      </c>
      <c r="E7" s="51">
        <v>5</v>
      </c>
      <c r="F7" s="51">
        <v>6</v>
      </c>
      <c r="G7" s="51">
        <v>7</v>
      </c>
    </row>
    <row r="8" spans="1:7" ht="15" x14ac:dyDescent="0.25">
      <c r="A8" s="52">
        <v>1</v>
      </c>
      <c r="B8" s="53" t="s">
        <v>5</v>
      </c>
      <c r="C8" s="53" t="s">
        <v>28</v>
      </c>
      <c r="D8" s="99" t="s">
        <v>4</v>
      </c>
      <c r="E8" s="106">
        <f>SUM(E9:E12)</f>
        <v>1850.6499999999999</v>
      </c>
      <c r="F8" s="106">
        <f>SUM(F9:F12)</f>
        <v>1609.8500000000001</v>
      </c>
      <c r="G8" s="106">
        <f>SUM(G9:G12)</f>
        <v>1609.8500000000001</v>
      </c>
    </row>
    <row r="9" spans="1:7" ht="71.25" x14ac:dyDescent="0.2">
      <c r="A9" s="54"/>
      <c r="B9" s="55" t="s">
        <v>5</v>
      </c>
      <c r="C9" s="55" t="s">
        <v>6</v>
      </c>
      <c r="D9" s="100" t="s">
        <v>18</v>
      </c>
      <c r="E9" s="107">
        <f>SUM(Вед!G10)</f>
        <v>1689.3999999999999</v>
      </c>
      <c r="F9" s="107">
        <f>SUM(Вед!H10)</f>
        <v>1608.7</v>
      </c>
      <c r="G9" s="107">
        <f>SUM(Вед!I10)</f>
        <v>1608.7</v>
      </c>
    </row>
    <row r="10" spans="1:7" ht="30" x14ac:dyDescent="0.2">
      <c r="A10" s="54"/>
      <c r="B10" s="55" t="s">
        <v>5</v>
      </c>
      <c r="C10" s="55" t="s">
        <v>100</v>
      </c>
      <c r="D10" s="113" t="s">
        <v>101</v>
      </c>
      <c r="E10" s="107">
        <f>SUM(Вед!G33)</f>
        <v>107.9</v>
      </c>
      <c r="F10" s="107">
        <f>SUM(Вед!H33)</f>
        <v>0</v>
      </c>
      <c r="G10" s="107">
        <f>SUM(Вед!I33)</f>
        <v>0</v>
      </c>
    </row>
    <row r="11" spans="1:7" s="3" customFormat="1" ht="14.25" x14ac:dyDescent="0.2">
      <c r="A11" s="54"/>
      <c r="B11" s="55" t="s">
        <v>5</v>
      </c>
      <c r="C11" s="55" t="s">
        <v>30</v>
      </c>
      <c r="D11" s="101" t="s">
        <v>24</v>
      </c>
      <c r="E11" s="107">
        <f>SUM(Вед!G37)</f>
        <v>1</v>
      </c>
      <c r="F11" s="107">
        <f>SUM(Вед!H37)</f>
        <v>1</v>
      </c>
      <c r="G11" s="107">
        <f>SUM(Вед!I37)</f>
        <v>1</v>
      </c>
    </row>
    <row r="12" spans="1:7" s="3" customFormat="1" ht="14.25" x14ac:dyDescent="0.2">
      <c r="A12" s="54"/>
      <c r="B12" s="55" t="s">
        <v>5</v>
      </c>
      <c r="C12" s="55" t="s">
        <v>46</v>
      </c>
      <c r="D12" s="102" t="s">
        <v>47</v>
      </c>
      <c r="E12" s="107">
        <f>SUM(Вед!G42)</f>
        <v>52.35</v>
      </c>
      <c r="F12" s="107">
        <f>SUM(Вед!H42)</f>
        <v>0.15</v>
      </c>
      <c r="G12" s="107">
        <f>SUM(Вед!I42)</f>
        <v>0.15</v>
      </c>
    </row>
    <row r="13" spans="1:7" s="3" customFormat="1" ht="15" x14ac:dyDescent="0.25">
      <c r="A13" s="52">
        <v>2</v>
      </c>
      <c r="B13" s="53" t="s">
        <v>13</v>
      </c>
      <c r="C13" s="53" t="s">
        <v>28</v>
      </c>
      <c r="D13" s="103" t="s">
        <v>14</v>
      </c>
      <c r="E13" s="108">
        <f>E14</f>
        <v>76.5</v>
      </c>
      <c r="F13" s="108">
        <f>F14</f>
        <v>76.400000000000006</v>
      </c>
      <c r="G13" s="108">
        <f>G14</f>
        <v>79.100000000000009</v>
      </c>
    </row>
    <row r="14" spans="1:7" s="3" customFormat="1" ht="28.5" x14ac:dyDescent="0.2">
      <c r="A14" s="54"/>
      <c r="B14" s="55" t="s">
        <v>13</v>
      </c>
      <c r="C14" s="55" t="s">
        <v>19</v>
      </c>
      <c r="D14" s="104" t="s">
        <v>15</v>
      </c>
      <c r="E14" s="109">
        <f>SUM(Вед!G52)</f>
        <v>76.5</v>
      </c>
      <c r="F14" s="109">
        <f>SUM(Вед!H52)</f>
        <v>76.400000000000006</v>
      </c>
      <c r="G14" s="109">
        <f>SUM(Вед!I52)</f>
        <v>79.100000000000009</v>
      </c>
    </row>
    <row r="15" spans="1:7" s="3" customFormat="1" ht="30" x14ac:dyDescent="0.25">
      <c r="A15" s="52">
        <v>3</v>
      </c>
      <c r="B15" s="53" t="s">
        <v>19</v>
      </c>
      <c r="C15" s="53" t="s">
        <v>28</v>
      </c>
      <c r="D15" s="103" t="s">
        <v>36</v>
      </c>
      <c r="E15" s="108">
        <f>E16</f>
        <v>110.3</v>
      </c>
      <c r="F15" s="108">
        <f>F16</f>
        <v>131.97999999999999</v>
      </c>
      <c r="G15" s="108">
        <f>G16</f>
        <v>111.84</v>
      </c>
    </row>
    <row r="16" spans="1:7" s="3" customFormat="1" ht="14.25" x14ac:dyDescent="0.2">
      <c r="A16" s="54"/>
      <c r="B16" s="55" t="s">
        <v>19</v>
      </c>
      <c r="C16" s="55" t="s">
        <v>37</v>
      </c>
      <c r="D16" s="104" t="s">
        <v>38</v>
      </c>
      <c r="E16" s="109">
        <f>SUM(Вед!G61)</f>
        <v>110.3</v>
      </c>
      <c r="F16" s="109">
        <f>SUM(Вед!H61)</f>
        <v>131.97999999999999</v>
      </c>
      <c r="G16" s="109">
        <f>SUM(Вед!I61)</f>
        <v>111.84</v>
      </c>
    </row>
    <row r="17" spans="1:7" s="3" customFormat="1" ht="15" x14ac:dyDescent="0.25">
      <c r="A17" s="52">
        <v>4</v>
      </c>
      <c r="B17" s="53" t="s">
        <v>6</v>
      </c>
      <c r="C17" s="53" t="s">
        <v>28</v>
      </c>
      <c r="D17" s="103" t="s">
        <v>62</v>
      </c>
      <c r="E17" s="108">
        <f>SUM(E18)</f>
        <v>543.22500000000002</v>
      </c>
      <c r="F17" s="108">
        <f>SUM(F18)</f>
        <v>347.25400000000002</v>
      </c>
      <c r="G17" s="108">
        <f>SUM(G18)</f>
        <v>369.59</v>
      </c>
    </row>
    <row r="18" spans="1:7" s="3" customFormat="1" ht="14.25" x14ac:dyDescent="0.2">
      <c r="A18" s="54"/>
      <c r="B18" s="55" t="s">
        <v>6</v>
      </c>
      <c r="C18" s="55" t="s">
        <v>63</v>
      </c>
      <c r="D18" s="104" t="s">
        <v>64</v>
      </c>
      <c r="E18" s="109">
        <f>SUM(Вед!G75)</f>
        <v>543.22500000000002</v>
      </c>
      <c r="F18" s="109">
        <f>SUM(Вед!H75)</f>
        <v>347.25400000000002</v>
      </c>
      <c r="G18" s="109">
        <f>SUM(Вед!I75)</f>
        <v>369.59</v>
      </c>
    </row>
    <row r="19" spans="1:7" ht="15" x14ac:dyDescent="0.25">
      <c r="A19" s="52">
        <v>5</v>
      </c>
      <c r="B19" s="53" t="s">
        <v>16</v>
      </c>
      <c r="C19" s="53" t="s">
        <v>28</v>
      </c>
      <c r="D19" s="103" t="s">
        <v>17</v>
      </c>
      <c r="E19" s="108">
        <f>SUM(E20:E21)</f>
        <v>710</v>
      </c>
      <c r="F19" s="108">
        <f>SUM(F20:F21)</f>
        <v>400.9</v>
      </c>
      <c r="G19" s="108">
        <f>SUM(G20:G21)</f>
        <v>400.9</v>
      </c>
    </row>
    <row r="20" spans="1:7" ht="15" x14ac:dyDescent="0.25">
      <c r="A20" s="52"/>
      <c r="B20" s="53"/>
      <c r="C20" s="55" t="s">
        <v>13</v>
      </c>
      <c r="D20" s="122" t="s">
        <v>116</v>
      </c>
      <c r="E20" s="109">
        <f>SUM(Вед!G81)</f>
        <v>25.3</v>
      </c>
      <c r="F20" s="109">
        <f>SUM(Вед!H81)</f>
        <v>0</v>
      </c>
      <c r="G20" s="109">
        <f>SUM(Вед!I81)</f>
        <v>0</v>
      </c>
    </row>
    <row r="21" spans="1:7" ht="14.25" x14ac:dyDescent="0.2">
      <c r="A21" s="54"/>
      <c r="B21" s="55" t="s">
        <v>16</v>
      </c>
      <c r="C21" s="55" t="s">
        <v>19</v>
      </c>
      <c r="D21" s="104" t="s">
        <v>20</v>
      </c>
      <c r="E21" s="109">
        <f>SUM(Вед!G85)</f>
        <v>684.7</v>
      </c>
      <c r="F21" s="109">
        <f>SUM(Вед!H85)</f>
        <v>400.9</v>
      </c>
      <c r="G21" s="109">
        <f>SUM(Вед!I85)</f>
        <v>400.9</v>
      </c>
    </row>
    <row r="22" spans="1:7" s="3" customFormat="1" ht="60" x14ac:dyDescent="0.25">
      <c r="A22" s="52">
        <v>6</v>
      </c>
      <c r="B22" s="53" t="s">
        <v>27</v>
      </c>
      <c r="C22" s="53" t="s">
        <v>28</v>
      </c>
      <c r="D22" s="103" t="s">
        <v>29</v>
      </c>
      <c r="E22" s="108">
        <f>E23</f>
        <v>22</v>
      </c>
      <c r="F22" s="108">
        <f>F23</f>
        <v>22</v>
      </c>
      <c r="G22" s="108">
        <f>G23</f>
        <v>22</v>
      </c>
    </row>
    <row r="23" spans="1:7" ht="57" x14ac:dyDescent="0.2">
      <c r="A23" s="54"/>
      <c r="B23" s="55" t="s">
        <v>27</v>
      </c>
      <c r="C23" s="55" t="s">
        <v>19</v>
      </c>
      <c r="D23" s="104" t="s">
        <v>39</v>
      </c>
      <c r="E23" s="109">
        <f>SUM(Вед!G97)</f>
        <v>22</v>
      </c>
      <c r="F23" s="109">
        <f>SUM(Вед!H97)</f>
        <v>22</v>
      </c>
      <c r="G23" s="109">
        <f>SUM(Вед!I97)</f>
        <v>22</v>
      </c>
    </row>
    <row r="24" spans="1:7" ht="15" x14ac:dyDescent="0.25">
      <c r="A24" s="56"/>
      <c r="B24" s="57"/>
      <c r="C24" s="58"/>
      <c r="D24" s="105" t="s">
        <v>22</v>
      </c>
      <c r="E24" s="106">
        <f>E22+E19+E13+E8+E15+E17</f>
        <v>3312.6749999999997</v>
      </c>
      <c r="F24" s="106">
        <f>F22+F19+F13+F8+F15+F17</f>
        <v>2588.384</v>
      </c>
      <c r="G24" s="106">
        <f>G22+G19+G13+G8+G15+G17</f>
        <v>2593.2800000000007</v>
      </c>
    </row>
    <row r="28" spans="1:7" s="3" customFormat="1" ht="15.75" customHeight="1" x14ac:dyDescent="0.2"/>
    <row r="29" spans="1:7" ht="28.5" customHeight="1" x14ac:dyDescent="0.2"/>
    <row r="30" spans="1:7" s="3" customFormat="1" ht="19.5" customHeight="1" x14ac:dyDescent="0.2"/>
    <row r="31" spans="1:7" s="3" customFormat="1" ht="19.5" customHeight="1" x14ac:dyDescent="0.2"/>
    <row r="32" spans="1:7" s="3" customFormat="1" ht="26.25" customHeight="1" x14ac:dyDescent="0.2"/>
    <row r="37" s="3" customFormat="1" ht="37.5" customHeight="1" x14ac:dyDescent="0.2"/>
    <row r="38" ht="45" customHeight="1" x14ac:dyDescent="0.2"/>
    <row r="39" ht="15" customHeight="1" x14ac:dyDescent="0.2"/>
    <row r="40" ht="90.75" customHeight="1" x14ac:dyDescent="0.2"/>
    <row r="42" s="3" customFormat="1" x14ac:dyDescent="0.2"/>
    <row r="76" ht="27.75" customHeight="1" x14ac:dyDescent="0.2"/>
    <row r="77" ht="27.75" customHeight="1" x14ac:dyDescent="0.2"/>
    <row r="78" ht="13.5" customHeight="1" x14ac:dyDescent="0.2"/>
    <row r="79" ht="39.75" customHeight="1" x14ac:dyDescent="0.2"/>
    <row r="80" ht="41.25" customHeight="1" x14ac:dyDescent="0.2"/>
    <row r="81" ht="14.25" customHeight="1" x14ac:dyDescent="0.2"/>
    <row r="126" ht="39.75" customHeight="1" x14ac:dyDescent="0.2"/>
  </sheetData>
  <mergeCells count="9">
    <mergeCell ref="E5:G5"/>
    <mergeCell ref="E4:G4"/>
    <mergeCell ref="D1:G1"/>
    <mergeCell ref="A5:A6"/>
    <mergeCell ref="B5:B6"/>
    <mergeCell ref="C5:C6"/>
    <mergeCell ref="D5:D6"/>
    <mergeCell ref="E2:G2"/>
    <mergeCell ref="A3:G3"/>
  </mergeCells>
  <phoneticPr fontId="0" type="noConversion"/>
  <pageMargins left="0.59055118110236227" right="0" top="0.59055118110236227" bottom="0.59055118110236227" header="0.27559055118110237" footer="0.51181102362204722"/>
  <pageSetup paperSize="9" orientation="portrait"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topLeftCell="A16" workbookViewId="0">
      <selection activeCell="B19" sqref="B19:I24"/>
    </sheetView>
  </sheetViews>
  <sheetFormatPr defaultColWidth="8.140625" defaultRowHeight="12.75" x14ac:dyDescent="0.2"/>
  <cols>
    <col min="1" max="1" width="2.42578125" style="2" customWidth="1"/>
    <col min="2" max="2" width="4.5703125" customWidth="1"/>
    <col min="3" max="3" width="4" customWidth="1"/>
    <col min="4" max="4" width="11.85546875" customWidth="1"/>
    <col min="5" max="5" width="4.5703125" customWidth="1"/>
    <col min="6" max="6" width="47" customWidth="1"/>
    <col min="7" max="7" width="9.42578125" customWidth="1"/>
    <col min="8" max="8" width="9.28515625" customWidth="1"/>
    <col min="9" max="9" width="9" customWidth="1"/>
  </cols>
  <sheetData>
    <row r="1" spans="1:9" x14ac:dyDescent="0.2">
      <c r="A1" s="4"/>
      <c r="B1" s="5"/>
      <c r="C1" s="5"/>
      <c r="D1" s="5"/>
      <c r="E1" s="5"/>
      <c r="F1" s="166" t="s">
        <v>119</v>
      </c>
      <c r="G1" s="166"/>
      <c r="H1" s="167"/>
      <c r="I1" s="167"/>
    </row>
    <row r="2" spans="1:9" ht="114" customHeight="1" x14ac:dyDescent="0.2">
      <c r="A2" s="4"/>
      <c r="B2" s="5"/>
      <c r="C2" s="5"/>
      <c r="D2" s="5"/>
      <c r="E2" s="5"/>
      <c r="F2" s="97"/>
      <c r="G2" s="161" t="s">
        <v>136</v>
      </c>
      <c r="H2" s="162"/>
      <c r="I2" s="162"/>
    </row>
    <row r="3" spans="1:9" x14ac:dyDescent="0.2">
      <c r="A3" s="170" t="s">
        <v>104</v>
      </c>
      <c r="B3" s="170"/>
      <c r="C3" s="170"/>
      <c r="D3" s="170"/>
      <c r="E3" s="170"/>
      <c r="F3" s="170"/>
      <c r="G3" s="170"/>
      <c r="H3" s="155"/>
      <c r="I3" s="155"/>
    </row>
    <row r="4" spans="1:9" s="1" customFormat="1" x14ac:dyDescent="0.2">
      <c r="A4" s="170"/>
      <c r="B4" s="170"/>
      <c r="C4" s="170"/>
      <c r="D4" s="170"/>
      <c r="E4" s="170"/>
      <c r="F4" s="170"/>
      <c r="G4" s="170"/>
      <c r="H4" s="155"/>
      <c r="I4" s="155"/>
    </row>
    <row r="5" spans="1:9" s="1" customFormat="1" ht="36" customHeight="1" x14ac:dyDescent="0.2">
      <c r="A5" s="170"/>
      <c r="B5" s="170"/>
      <c r="C5" s="170"/>
      <c r="D5" s="170"/>
      <c r="E5" s="170"/>
      <c r="F5" s="170"/>
      <c r="G5" s="170"/>
      <c r="H5" s="155"/>
      <c r="I5" s="155"/>
    </row>
    <row r="6" spans="1:9" x14ac:dyDescent="0.2">
      <c r="A6" s="4"/>
      <c r="B6" s="5"/>
      <c r="C6" s="5"/>
      <c r="D6" s="5"/>
      <c r="E6" s="5"/>
      <c r="F6" s="5"/>
      <c r="G6" s="5" t="s">
        <v>7</v>
      </c>
    </row>
    <row r="7" spans="1:9" ht="12.75" customHeight="1" x14ac:dyDescent="0.2">
      <c r="A7" s="168" t="s">
        <v>9</v>
      </c>
      <c r="B7" s="164" t="s">
        <v>0</v>
      </c>
      <c r="C7" s="164" t="s">
        <v>1</v>
      </c>
      <c r="D7" s="164" t="s">
        <v>3</v>
      </c>
      <c r="E7" s="168" t="s">
        <v>2</v>
      </c>
      <c r="F7" s="164" t="s">
        <v>26</v>
      </c>
      <c r="G7" s="149" t="s">
        <v>108</v>
      </c>
      <c r="H7" s="150"/>
      <c r="I7" s="151"/>
    </row>
    <row r="8" spans="1:9" ht="14.25" x14ac:dyDescent="0.2">
      <c r="A8" s="169"/>
      <c r="B8" s="165"/>
      <c r="C8" s="165"/>
      <c r="D8" s="165"/>
      <c r="E8" s="169"/>
      <c r="F8" s="165"/>
      <c r="G8" s="114">
        <v>2018</v>
      </c>
      <c r="H8" s="110">
        <v>2019</v>
      </c>
      <c r="I8" s="110">
        <v>2020</v>
      </c>
    </row>
    <row r="9" spans="1:9" x14ac:dyDescent="0.2">
      <c r="A9" s="6" t="s">
        <v>43</v>
      </c>
      <c r="B9" s="7">
        <v>2</v>
      </c>
      <c r="C9" s="7">
        <v>3</v>
      </c>
      <c r="D9" s="7">
        <v>4</v>
      </c>
      <c r="E9" s="6" t="s">
        <v>49</v>
      </c>
      <c r="F9" s="7">
        <v>6</v>
      </c>
      <c r="G9" s="32">
        <v>7</v>
      </c>
      <c r="H9" s="111">
        <v>8</v>
      </c>
      <c r="I9" s="111">
        <v>9</v>
      </c>
    </row>
    <row r="10" spans="1:9" s="3" customFormat="1" x14ac:dyDescent="0.2">
      <c r="A10" s="30" t="s">
        <v>43</v>
      </c>
      <c r="B10" s="31" t="s">
        <v>5</v>
      </c>
      <c r="C10" s="31" t="s">
        <v>28</v>
      </c>
      <c r="D10" s="31"/>
      <c r="E10" s="31"/>
      <c r="F10" s="38" t="s">
        <v>4</v>
      </c>
      <c r="G10" s="74">
        <f>SUM(G11+G38+G42+G34)</f>
        <v>1850.6499999999999</v>
      </c>
      <c r="H10" s="74">
        <f>SUM(H11+H38+H42+H34)</f>
        <v>1609.8500000000001</v>
      </c>
      <c r="I10" s="74">
        <f>SUM(I11+I38+I42+I34)</f>
        <v>1609.8500000000001</v>
      </c>
    </row>
    <row r="11" spans="1:9" ht="48" x14ac:dyDescent="0.2">
      <c r="A11" s="9"/>
      <c r="B11" s="10" t="s">
        <v>5</v>
      </c>
      <c r="C11" s="10" t="s">
        <v>6</v>
      </c>
      <c r="D11" s="10"/>
      <c r="E11" s="10"/>
      <c r="F11" s="11" t="s">
        <v>18</v>
      </c>
      <c r="G11" s="14">
        <f>SUM(G13+G17)</f>
        <v>1689.3999999999999</v>
      </c>
      <c r="H11" s="14">
        <f>SUM(H17)</f>
        <v>1608.7</v>
      </c>
      <c r="I11" s="14">
        <f>SUM(I17)</f>
        <v>1608.7</v>
      </c>
    </row>
    <row r="12" spans="1:9" ht="60.75" customHeight="1" x14ac:dyDescent="0.2">
      <c r="A12" s="9"/>
      <c r="B12" s="10" t="s">
        <v>5</v>
      </c>
      <c r="C12" s="10" t="s">
        <v>6</v>
      </c>
      <c r="D12" s="10" t="s">
        <v>69</v>
      </c>
      <c r="E12" s="10"/>
      <c r="F12" s="24" t="s">
        <v>98</v>
      </c>
      <c r="G12" s="14">
        <f>SUM(G13+G17)</f>
        <v>1689.3999999999999</v>
      </c>
      <c r="H12" s="14"/>
      <c r="I12" s="14"/>
    </row>
    <row r="13" spans="1:9" ht="24" x14ac:dyDescent="0.2">
      <c r="A13" s="9"/>
      <c r="B13" s="10" t="s">
        <v>5</v>
      </c>
      <c r="C13" s="10" t="s">
        <v>6</v>
      </c>
      <c r="D13" s="10" t="s">
        <v>68</v>
      </c>
      <c r="E13" s="61"/>
      <c r="F13" s="24" t="s">
        <v>121</v>
      </c>
      <c r="G13" s="14">
        <f>SUM(G14)</f>
        <v>10</v>
      </c>
      <c r="H13" s="14"/>
      <c r="I13" s="14"/>
    </row>
    <row r="14" spans="1:9" ht="24" x14ac:dyDescent="0.2">
      <c r="A14" s="9"/>
      <c r="B14" s="10" t="s">
        <v>5</v>
      </c>
      <c r="C14" s="10" t="s">
        <v>6</v>
      </c>
      <c r="D14" s="10" t="s">
        <v>122</v>
      </c>
      <c r="E14" s="61"/>
      <c r="F14" s="123" t="s">
        <v>120</v>
      </c>
      <c r="G14" s="14">
        <f>SUM(G15)</f>
        <v>10</v>
      </c>
      <c r="H14" s="14"/>
      <c r="I14" s="14"/>
    </row>
    <row r="15" spans="1:9" ht="24" x14ac:dyDescent="0.2">
      <c r="A15" s="9"/>
      <c r="B15" s="10" t="s">
        <v>5</v>
      </c>
      <c r="C15" s="10" t="s">
        <v>6</v>
      </c>
      <c r="D15" s="10" t="s">
        <v>122</v>
      </c>
      <c r="E15" s="117" t="s">
        <v>74</v>
      </c>
      <c r="F15" s="124" t="s">
        <v>75</v>
      </c>
      <c r="G15" s="14">
        <f>SUM(G16)</f>
        <v>10</v>
      </c>
      <c r="H15" s="14"/>
      <c r="I15" s="14"/>
    </row>
    <row r="16" spans="1:9" ht="25.5" x14ac:dyDescent="0.2">
      <c r="A16" s="9"/>
      <c r="B16" s="10" t="s">
        <v>5</v>
      </c>
      <c r="C16" s="10" t="s">
        <v>6</v>
      </c>
      <c r="D16" s="10" t="s">
        <v>122</v>
      </c>
      <c r="E16" s="117" t="s">
        <v>34</v>
      </c>
      <c r="F16" s="60" t="s">
        <v>35</v>
      </c>
      <c r="G16" s="14">
        <f>SUM(Вед!G15)</f>
        <v>10</v>
      </c>
      <c r="H16" s="14"/>
      <c r="I16" s="14"/>
    </row>
    <row r="17" spans="1:9" x14ac:dyDescent="0.2">
      <c r="A17" s="9"/>
      <c r="B17" s="10" t="s">
        <v>5</v>
      </c>
      <c r="C17" s="10" t="s">
        <v>6</v>
      </c>
      <c r="D17" s="10" t="s">
        <v>79</v>
      </c>
      <c r="E17" s="117"/>
      <c r="F17" s="91" t="s">
        <v>50</v>
      </c>
      <c r="G17" s="14">
        <f>SUM(G18)</f>
        <v>1679.3999999999999</v>
      </c>
      <c r="H17" s="14">
        <f>SUM(H18)</f>
        <v>1608.7</v>
      </c>
      <c r="I17" s="14">
        <f>SUM(I18)</f>
        <v>1608.7</v>
      </c>
    </row>
    <row r="18" spans="1:9" ht="38.25" x14ac:dyDescent="0.2">
      <c r="A18" s="9"/>
      <c r="B18" s="10" t="s">
        <v>5</v>
      </c>
      <c r="C18" s="10" t="s">
        <v>6</v>
      </c>
      <c r="D18" s="10" t="s">
        <v>80</v>
      </c>
      <c r="E18" s="117"/>
      <c r="F18" s="60" t="s">
        <v>51</v>
      </c>
      <c r="G18" s="14">
        <f>SUM(G25+G30+G19+G22)</f>
        <v>1679.3999999999999</v>
      </c>
      <c r="H18" s="14">
        <f>SUM(H25+H30)</f>
        <v>1608.7</v>
      </c>
      <c r="I18" s="14">
        <f>SUM(I25+I30)</f>
        <v>1608.7</v>
      </c>
    </row>
    <row r="19" spans="1:9" s="148" customFormat="1" ht="38.25" x14ac:dyDescent="0.2">
      <c r="A19" s="9"/>
      <c r="B19" s="10" t="s">
        <v>5</v>
      </c>
      <c r="C19" s="10" t="s">
        <v>6</v>
      </c>
      <c r="D19" s="10" t="s">
        <v>134</v>
      </c>
      <c r="E19" s="64"/>
      <c r="F19" s="60" t="s">
        <v>133</v>
      </c>
      <c r="G19" s="14">
        <f>SUM(G20)</f>
        <v>35.6</v>
      </c>
      <c r="H19" s="14">
        <f t="shared" ref="H19:I20" si="0">SUM(H20)</f>
        <v>0</v>
      </c>
      <c r="I19" s="14">
        <f t="shared" si="0"/>
        <v>0</v>
      </c>
    </row>
    <row r="20" spans="1:9" s="148" customFormat="1" ht="60" x14ac:dyDescent="0.2">
      <c r="A20" s="9"/>
      <c r="B20" s="10" t="s">
        <v>5</v>
      </c>
      <c r="C20" s="10" t="s">
        <v>6</v>
      </c>
      <c r="D20" s="10" t="s">
        <v>134</v>
      </c>
      <c r="E20" s="80">
        <v>100</v>
      </c>
      <c r="F20" s="81" t="s">
        <v>73</v>
      </c>
      <c r="G20" s="14">
        <f>SUM(G21)</f>
        <v>35.6</v>
      </c>
      <c r="H20" s="14">
        <f t="shared" si="0"/>
        <v>0</v>
      </c>
      <c r="I20" s="14">
        <f t="shared" si="0"/>
        <v>0</v>
      </c>
    </row>
    <row r="21" spans="1:9" s="148" customFormat="1" ht="24" x14ac:dyDescent="0.2">
      <c r="A21" s="9"/>
      <c r="B21" s="10" t="s">
        <v>5</v>
      </c>
      <c r="C21" s="10" t="s">
        <v>6</v>
      </c>
      <c r="D21" s="10" t="s">
        <v>134</v>
      </c>
      <c r="E21" s="64" t="s">
        <v>32</v>
      </c>
      <c r="F21" s="65" t="s">
        <v>33</v>
      </c>
      <c r="G21" s="14">
        <f>SUM(Вед!G20)</f>
        <v>35.6</v>
      </c>
      <c r="H21" s="14"/>
      <c r="I21" s="14"/>
    </row>
    <row r="22" spans="1:9" s="148" customFormat="1" ht="51" x14ac:dyDescent="0.2">
      <c r="A22" s="9"/>
      <c r="B22" s="10" t="s">
        <v>5</v>
      </c>
      <c r="C22" s="10" t="s">
        <v>6</v>
      </c>
      <c r="D22" s="10" t="s">
        <v>135</v>
      </c>
      <c r="E22" s="64"/>
      <c r="F22" s="60" t="s">
        <v>132</v>
      </c>
      <c r="G22" s="14">
        <f>SUM(G23)</f>
        <v>4</v>
      </c>
      <c r="H22" s="14"/>
      <c r="I22" s="14"/>
    </row>
    <row r="23" spans="1:9" s="148" customFormat="1" ht="60" x14ac:dyDescent="0.2">
      <c r="A23" s="9"/>
      <c r="B23" s="10" t="s">
        <v>5</v>
      </c>
      <c r="C23" s="10" t="s">
        <v>6</v>
      </c>
      <c r="D23" s="10" t="s">
        <v>135</v>
      </c>
      <c r="E23" s="80">
        <v>100</v>
      </c>
      <c r="F23" s="81" t="s">
        <v>73</v>
      </c>
      <c r="G23" s="14">
        <f>SUM(G24)</f>
        <v>4</v>
      </c>
      <c r="H23" s="14"/>
      <c r="I23" s="14"/>
    </row>
    <row r="24" spans="1:9" s="148" customFormat="1" ht="24" x14ac:dyDescent="0.2">
      <c r="A24" s="9"/>
      <c r="B24" s="10" t="s">
        <v>5</v>
      </c>
      <c r="C24" s="10" t="s">
        <v>6</v>
      </c>
      <c r="D24" s="10" t="s">
        <v>135</v>
      </c>
      <c r="E24" s="64" t="s">
        <v>32</v>
      </c>
      <c r="F24" s="65" t="s">
        <v>33</v>
      </c>
      <c r="G24" s="14">
        <f>SUM(Вед!G23)</f>
        <v>4</v>
      </c>
      <c r="H24" s="14"/>
      <c r="I24" s="14"/>
    </row>
    <row r="25" spans="1:9" ht="24" x14ac:dyDescent="0.2">
      <c r="A25" s="27"/>
      <c r="B25" s="28" t="s">
        <v>5</v>
      </c>
      <c r="C25" s="28" t="s">
        <v>6</v>
      </c>
      <c r="D25" s="28" t="s">
        <v>82</v>
      </c>
      <c r="E25" s="28"/>
      <c r="F25" s="26" t="s">
        <v>52</v>
      </c>
      <c r="G25" s="29">
        <f>SUM(G26+G28)</f>
        <v>1086.8</v>
      </c>
      <c r="H25" s="29">
        <f>SUM(H26+H28)</f>
        <v>1055.7</v>
      </c>
      <c r="I25" s="29">
        <f>SUM(I26+I28)</f>
        <v>1055.7</v>
      </c>
    </row>
    <row r="26" spans="1:9" ht="60" x14ac:dyDescent="0.2">
      <c r="A26" s="27"/>
      <c r="B26" s="10" t="s">
        <v>5</v>
      </c>
      <c r="C26" s="10" t="s">
        <v>6</v>
      </c>
      <c r="D26" s="28" t="s">
        <v>82</v>
      </c>
      <c r="E26" s="80">
        <v>100</v>
      </c>
      <c r="F26" s="81" t="s">
        <v>73</v>
      </c>
      <c r="G26" s="29">
        <f>SUM(G27)</f>
        <v>591.1</v>
      </c>
      <c r="H26" s="29">
        <f>SUM(H27)</f>
        <v>560</v>
      </c>
      <c r="I26" s="29">
        <f>SUM(I27)</f>
        <v>560</v>
      </c>
    </row>
    <row r="27" spans="1:9" ht="24" x14ac:dyDescent="0.2">
      <c r="A27" s="9"/>
      <c r="B27" s="10" t="s">
        <v>5</v>
      </c>
      <c r="C27" s="10" t="s">
        <v>6</v>
      </c>
      <c r="D27" s="28" t="s">
        <v>82</v>
      </c>
      <c r="E27" s="64" t="s">
        <v>32</v>
      </c>
      <c r="F27" s="65" t="s">
        <v>33</v>
      </c>
      <c r="G27" s="66">
        <f>SUM(Вед!G26)</f>
        <v>591.1</v>
      </c>
      <c r="H27" s="66">
        <f>SUM(Вед!H26)</f>
        <v>560</v>
      </c>
      <c r="I27" s="66">
        <f>SUM(Вед!I26)</f>
        <v>560</v>
      </c>
    </row>
    <row r="28" spans="1:9" ht="24" x14ac:dyDescent="0.2">
      <c r="A28" s="9"/>
      <c r="B28" s="10" t="s">
        <v>5</v>
      </c>
      <c r="C28" s="10" t="s">
        <v>6</v>
      </c>
      <c r="D28" s="28" t="s">
        <v>82</v>
      </c>
      <c r="E28" s="64" t="s">
        <v>74</v>
      </c>
      <c r="F28" s="83" t="s">
        <v>75</v>
      </c>
      <c r="G28" s="66">
        <f>SUM(G29)</f>
        <v>495.7</v>
      </c>
      <c r="H28" s="66">
        <f>SUM(H29)</f>
        <v>495.7</v>
      </c>
      <c r="I28" s="66">
        <f>SUM(I29)</f>
        <v>495.7</v>
      </c>
    </row>
    <row r="29" spans="1:9" ht="25.5" x14ac:dyDescent="0.2">
      <c r="A29" s="9"/>
      <c r="B29" s="10" t="s">
        <v>5</v>
      </c>
      <c r="C29" s="10" t="s">
        <v>6</v>
      </c>
      <c r="D29" s="28" t="s">
        <v>82</v>
      </c>
      <c r="E29" s="64" t="s">
        <v>34</v>
      </c>
      <c r="F29" s="60" t="s">
        <v>35</v>
      </c>
      <c r="G29" s="66">
        <f>SUM(Вед!G28)</f>
        <v>495.7</v>
      </c>
      <c r="H29" s="66">
        <f>SUM(Вед!H28)</f>
        <v>495.7</v>
      </c>
      <c r="I29" s="66">
        <f>SUM(Вед!I28)</f>
        <v>495.7</v>
      </c>
    </row>
    <row r="30" spans="1:9" ht="24" x14ac:dyDescent="0.2">
      <c r="A30" s="27"/>
      <c r="B30" s="28" t="s">
        <v>5</v>
      </c>
      <c r="C30" s="28" t="s">
        <v>6</v>
      </c>
      <c r="D30" s="28" t="s">
        <v>83</v>
      </c>
      <c r="E30" s="63"/>
      <c r="F30" s="26" t="s">
        <v>53</v>
      </c>
      <c r="G30" s="29">
        <f>G31</f>
        <v>553</v>
      </c>
      <c r="H30" s="29">
        <f>H31</f>
        <v>553</v>
      </c>
      <c r="I30" s="29">
        <f>I31</f>
        <v>553</v>
      </c>
    </row>
    <row r="31" spans="1:9" ht="60" x14ac:dyDescent="0.2">
      <c r="A31" s="27"/>
      <c r="B31" s="10" t="s">
        <v>5</v>
      </c>
      <c r="C31" s="10" t="s">
        <v>6</v>
      </c>
      <c r="D31" s="28" t="s">
        <v>83</v>
      </c>
      <c r="E31" s="80">
        <v>100</v>
      </c>
      <c r="F31" s="81" t="s">
        <v>73</v>
      </c>
      <c r="G31" s="29">
        <f>SUM(G32)</f>
        <v>553</v>
      </c>
      <c r="H31" s="29">
        <f>SUM(H32)</f>
        <v>553</v>
      </c>
      <c r="I31" s="29">
        <f>SUM(I32)</f>
        <v>553</v>
      </c>
    </row>
    <row r="32" spans="1:9" s="3" customFormat="1" ht="24" x14ac:dyDescent="0.2">
      <c r="A32" s="9"/>
      <c r="B32" s="10" t="s">
        <v>5</v>
      </c>
      <c r="C32" s="10" t="s">
        <v>6</v>
      </c>
      <c r="D32" s="28" t="s">
        <v>83</v>
      </c>
      <c r="E32" s="64" t="s">
        <v>32</v>
      </c>
      <c r="F32" s="65" t="s">
        <v>33</v>
      </c>
      <c r="G32" s="66">
        <f>SUM(Вед!G31)</f>
        <v>553</v>
      </c>
      <c r="H32" s="66">
        <f>SUM(Вед!H31)</f>
        <v>553</v>
      </c>
      <c r="I32" s="66">
        <f>SUM(Вед!I31)</f>
        <v>553</v>
      </c>
    </row>
    <row r="33" spans="1:9" s="3" customFormat="1" ht="24" x14ac:dyDescent="0.2">
      <c r="A33" s="9"/>
      <c r="B33" s="10" t="s">
        <v>5</v>
      </c>
      <c r="C33" s="10"/>
      <c r="D33" s="10" t="s">
        <v>72</v>
      </c>
      <c r="E33" s="117"/>
      <c r="F33" s="65" t="s">
        <v>54</v>
      </c>
      <c r="G33" s="66">
        <f>SUM(G34+G38)</f>
        <v>108.9</v>
      </c>
      <c r="H33" s="66">
        <f>SUM(H34+H38)</f>
        <v>1</v>
      </c>
      <c r="I33" s="66">
        <f>SUM(I34+I38)</f>
        <v>1</v>
      </c>
    </row>
    <row r="34" spans="1:9" s="3" customFormat="1" x14ac:dyDescent="0.2">
      <c r="A34" s="9"/>
      <c r="B34" s="116" t="s">
        <v>5</v>
      </c>
      <c r="C34" s="116" t="s">
        <v>100</v>
      </c>
      <c r="D34" s="116"/>
      <c r="E34" s="117"/>
      <c r="F34" s="112" t="s">
        <v>101</v>
      </c>
      <c r="G34" s="66">
        <f>SUM(G35)</f>
        <v>107.9</v>
      </c>
      <c r="H34" s="66">
        <f t="shared" ref="H34:I36" si="1">SUM(H35)</f>
        <v>0</v>
      </c>
      <c r="I34" s="66">
        <f t="shared" si="1"/>
        <v>0</v>
      </c>
    </row>
    <row r="35" spans="1:9" s="3" customFormat="1" x14ac:dyDescent="0.2">
      <c r="A35" s="9"/>
      <c r="B35" s="116" t="s">
        <v>5</v>
      </c>
      <c r="C35" s="116" t="s">
        <v>100</v>
      </c>
      <c r="D35" s="116" t="s">
        <v>111</v>
      </c>
      <c r="E35" s="117"/>
      <c r="F35" s="81" t="s">
        <v>102</v>
      </c>
      <c r="G35" s="66">
        <f>SUM(G36)</f>
        <v>107.9</v>
      </c>
      <c r="H35" s="66">
        <f t="shared" si="1"/>
        <v>0</v>
      </c>
      <c r="I35" s="66">
        <f t="shared" si="1"/>
        <v>0</v>
      </c>
    </row>
    <row r="36" spans="1:9" s="3" customFormat="1" x14ac:dyDescent="0.2">
      <c r="A36" s="9"/>
      <c r="B36" s="116" t="s">
        <v>5</v>
      </c>
      <c r="C36" s="116" t="s">
        <v>100</v>
      </c>
      <c r="D36" s="116" t="s">
        <v>111</v>
      </c>
      <c r="E36" s="85">
        <v>800</v>
      </c>
      <c r="F36" s="83" t="s">
        <v>76</v>
      </c>
      <c r="G36" s="66">
        <f>SUM(G37)</f>
        <v>107.9</v>
      </c>
      <c r="H36" s="66">
        <f t="shared" si="1"/>
        <v>0</v>
      </c>
      <c r="I36" s="66">
        <f t="shared" si="1"/>
        <v>0</v>
      </c>
    </row>
    <row r="37" spans="1:9" s="3" customFormat="1" ht="13.5" customHeight="1" x14ac:dyDescent="0.2">
      <c r="A37" s="9"/>
      <c r="B37" s="116" t="s">
        <v>5</v>
      </c>
      <c r="C37" s="116" t="s">
        <v>100</v>
      </c>
      <c r="D37" s="116" t="s">
        <v>111</v>
      </c>
      <c r="E37" s="117" t="s">
        <v>117</v>
      </c>
      <c r="F37" s="81" t="s">
        <v>118</v>
      </c>
      <c r="G37" s="66">
        <f>SUM(Вед!G36)</f>
        <v>107.9</v>
      </c>
      <c r="H37" s="66">
        <f>SUM(Вед!H36)</f>
        <v>0</v>
      </c>
      <c r="I37" s="66">
        <f>SUM(Вед!I36)</f>
        <v>0</v>
      </c>
    </row>
    <row r="38" spans="1:9" s="3" customFormat="1" x14ac:dyDescent="0.2">
      <c r="A38" s="9"/>
      <c r="B38" s="10" t="s">
        <v>5</v>
      </c>
      <c r="C38" s="10" t="s">
        <v>30</v>
      </c>
      <c r="D38" s="10"/>
      <c r="E38" s="117"/>
      <c r="F38" s="67" t="s">
        <v>24</v>
      </c>
      <c r="G38" s="66">
        <f t="shared" ref="G38:I40" si="2">SUM(G39)</f>
        <v>1</v>
      </c>
      <c r="H38" s="66">
        <f t="shared" si="2"/>
        <v>1</v>
      </c>
      <c r="I38" s="66">
        <f t="shared" si="2"/>
        <v>1</v>
      </c>
    </row>
    <row r="39" spans="1:9" s="3" customFormat="1" x14ac:dyDescent="0.2">
      <c r="A39" s="9"/>
      <c r="B39" s="10" t="s">
        <v>5</v>
      </c>
      <c r="C39" s="10" t="s">
        <v>30</v>
      </c>
      <c r="D39" s="10" t="s">
        <v>84</v>
      </c>
      <c r="E39" s="117"/>
      <c r="F39" s="65" t="s">
        <v>25</v>
      </c>
      <c r="G39" s="66">
        <f t="shared" si="2"/>
        <v>1</v>
      </c>
      <c r="H39" s="66">
        <f t="shared" si="2"/>
        <v>1</v>
      </c>
      <c r="I39" s="66">
        <f t="shared" si="2"/>
        <v>1</v>
      </c>
    </row>
    <row r="40" spans="1:9" s="3" customFormat="1" x14ac:dyDescent="0.2">
      <c r="A40" s="9"/>
      <c r="B40" s="10" t="s">
        <v>5</v>
      </c>
      <c r="C40" s="10" t="s">
        <v>30</v>
      </c>
      <c r="D40" s="10" t="s">
        <v>84</v>
      </c>
      <c r="E40" s="87">
        <v>800</v>
      </c>
      <c r="F40" s="83" t="s">
        <v>76</v>
      </c>
      <c r="G40" s="66">
        <f t="shared" si="2"/>
        <v>1</v>
      </c>
      <c r="H40" s="66">
        <f t="shared" si="2"/>
        <v>1</v>
      </c>
      <c r="I40" s="66">
        <f t="shared" si="2"/>
        <v>1</v>
      </c>
    </row>
    <row r="41" spans="1:9" s="3" customFormat="1" x14ac:dyDescent="0.2">
      <c r="A41" s="9"/>
      <c r="B41" s="10" t="s">
        <v>5</v>
      </c>
      <c r="C41" s="10" t="s">
        <v>30</v>
      </c>
      <c r="D41" s="10" t="s">
        <v>84</v>
      </c>
      <c r="E41" s="68">
        <v>870</v>
      </c>
      <c r="F41" s="65" t="s">
        <v>31</v>
      </c>
      <c r="G41" s="15">
        <f>SUM(Вед!G40)</f>
        <v>1</v>
      </c>
      <c r="H41" s="15">
        <f>SUM(Вед!H40)</f>
        <v>1</v>
      </c>
      <c r="I41" s="15">
        <f>SUM(Вед!I40)</f>
        <v>1</v>
      </c>
    </row>
    <row r="42" spans="1:9" s="3" customFormat="1" ht="24" x14ac:dyDescent="0.2">
      <c r="A42" s="9"/>
      <c r="B42" s="59" t="s">
        <v>5</v>
      </c>
      <c r="C42" s="59" t="s">
        <v>46</v>
      </c>
      <c r="D42" s="10" t="s">
        <v>68</v>
      </c>
      <c r="E42" s="88"/>
      <c r="F42" s="24" t="s">
        <v>91</v>
      </c>
      <c r="G42" s="14">
        <f>SUM(G43)</f>
        <v>52.35</v>
      </c>
      <c r="H42" s="14">
        <f>SUM(H43)</f>
        <v>0.15</v>
      </c>
      <c r="I42" s="14">
        <f>SUM(I43)</f>
        <v>0.15</v>
      </c>
    </row>
    <row r="43" spans="1:9" s="3" customFormat="1" x14ac:dyDescent="0.2">
      <c r="A43" s="9"/>
      <c r="B43" s="59" t="s">
        <v>5</v>
      </c>
      <c r="C43" s="59" t="s">
        <v>46</v>
      </c>
      <c r="D43" s="10"/>
      <c r="E43" s="88"/>
      <c r="F43" s="95" t="s">
        <v>47</v>
      </c>
      <c r="G43" s="14">
        <f>SUM(G44+G50+G47)</f>
        <v>52.35</v>
      </c>
      <c r="H43" s="14">
        <f>SUM(H44+H50)</f>
        <v>0.15</v>
      </c>
      <c r="I43" s="14">
        <f>SUM(I44+I50)</f>
        <v>0.15</v>
      </c>
    </row>
    <row r="44" spans="1:9" s="3" customFormat="1" ht="72" x14ac:dyDescent="0.2">
      <c r="A44" s="9"/>
      <c r="B44" s="10" t="s">
        <v>5</v>
      </c>
      <c r="C44" s="10" t="s">
        <v>46</v>
      </c>
      <c r="D44" s="10" t="s">
        <v>109</v>
      </c>
      <c r="E44" s="61"/>
      <c r="F44" s="11" t="s">
        <v>60</v>
      </c>
      <c r="G44" s="14">
        <f t="shared" ref="G44:I45" si="3">SUM(G45)</f>
        <v>0.15</v>
      </c>
      <c r="H44" s="14">
        <f t="shared" si="3"/>
        <v>0.15</v>
      </c>
      <c r="I44" s="14">
        <f t="shared" si="3"/>
        <v>0.15</v>
      </c>
    </row>
    <row r="45" spans="1:9" s="3" customFormat="1" ht="24" x14ac:dyDescent="0.2">
      <c r="A45" s="9"/>
      <c r="B45" s="10" t="s">
        <v>5</v>
      </c>
      <c r="C45" s="10" t="s">
        <v>46</v>
      </c>
      <c r="D45" s="10" t="s">
        <v>109</v>
      </c>
      <c r="E45" s="64" t="s">
        <v>74</v>
      </c>
      <c r="F45" s="83" t="s">
        <v>75</v>
      </c>
      <c r="G45" s="14">
        <f t="shared" si="3"/>
        <v>0.15</v>
      </c>
      <c r="H45" s="14">
        <f t="shared" si="3"/>
        <v>0.15</v>
      </c>
      <c r="I45" s="14">
        <f t="shared" si="3"/>
        <v>0.15</v>
      </c>
    </row>
    <row r="46" spans="1:9" s="3" customFormat="1" ht="25.5" x14ac:dyDescent="0.2">
      <c r="A46" s="9"/>
      <c r="B46" s="10" t="s">
        <v>5</v>
      </c>
      <c r="C46" s="10" t="s">
        <v>46</v>
      </c>
      <c r="D46" s="10" t="s">
        <v>109</v>
      </c>
      <c r="E46" s="64" t="s">
        <v>34</v>
      </c>
      <c r="F46" s="60" t="s">
        <v>35</v>
      </c>
      <c r="G46" s="14">
        <f>SUM(Вед!G45)</f>
        <v>0.15</v>
      </c>
      <c r="H46" s="14">
        <f>SUM(Вед!H45)</f>
        <v>0.15</v>
      </c>
      <c r="I46" s="14">
        <f>SUM(Вед!I45)</f>
        <v>0.15</v>
      </c>
    </row>
    <row r="47" spans="1:9" s="3" customFormat="1" ht="108" x14ac:dyDescent="0.2">
      <c r="A47" s="9"/>
      <c r="B47" s="10" t="s">
        <v>5</v>
      </c>
      <c r="C47" s="10" t="s">
        <v>46</v>
      </c>
      <c r="D47" s="10" t="s">
        <v>130</v>
      </c>
      <c r="E47" s="64"/>
      <c r="F47" s="134" t="s">
        <v>129</v>
      </c>
      <c r="G47" s="135">
        <f t="shared" ref="G47:I48" si="4">SUM(G48)</f>
        <v>2.2000000000000002</v>
      </c>
      <c r="H47" s="135">
        <f t="shared" si="4"/>
        <v>0</v>
      </c>
      <c r="I47" s="135">
        <f t="shared" si="4"/>
        <v>0</v>
      </c>
    </row>
    <row r="48" spans="1:9" s="3" customFormat="1" ht="60" x14ac:dyDescent="0.2">
      <c r="A48" s="9"/>
      <c r="B48" s="10" t="s">
        <v>5</v>
      </c>
      <c r="C48" s="10" t="s">
        <v>46</v>
      </c>
      <c r="D48" s="10" t="s">
        <v>130</v>
      </c>
      <c r="E48" s="136">
        <v>100</v>
      </c>
      <c r="F48" s="137" t="s">
        <v>73</v>
      </c>
      <c r="G48" s="135">
        <f t="shared" si="4"/>
        <v>2.2000000000000002</v>
      </c>
      <c r="H48" s="135">
        <f t="shared" si="4"/>
        <v>0</v>
      </c>
      <c r="I48" s="135">
        <f t="shared" si="4"/>
        <v>0</v>
      </c>
    </row>
    <row r="49" spans="1:9" s="3" customFormat="1" ht="24" x14ac:dyDescent="0.2">
      <c r="A49" s="9"/>
      <c r="B49" s="10" t="s">
        <v>5</v>
      </c>
      <c r="C49" s="10" t="s">
        <v>46</v>
      </c>
      <c r="D49" s="10" t="s">
        <v>130</v>
      </c>
      <c r="E49" s="64" t="s">
        <v>32</v>
      </c>
      <c r="F49" s="65" t="s">
        <v>33</v>
      </c>
      <c r="G49" s="135">
        <f>SUM(Вед!G48)</f>
        <v>2.2000000000000002</v>
      </c>
      <c r="H49" s="14">
        <v>0</v>
      </c>
      <c r="I49" s="14">
        <v>0</v>
      </c>
    </row>
    <row r="50" spans="1:9" s="3" customFormat="1" ht="38.25" x14ac:dyDescent="0.2">
      <c r="A50" s="9"/>
      <c r="B50" s="10" t="s">
        <v>5</v>
      </c>
      <c r="C50" s="10" t="s">
        <v>46</v>
      </c>
      <c r="D50" s="76" t="s">
        <v>96</v>
      </c>
      <c r="E50" s="64"/>
      <c r="F50" s="60" t="s">
        <v>97</v>
      </c>
      <c r="G50" s="14">
        <f t="shared" ref="G50:I51" si="5">SUM(G51)</f>
        <v>50</v>
      </c>
      <c r="H50" s="14">
        <f t="shared" si="5"/>
        <v>0</v>
      </c>
      <c r="I50" s="14">
        <f t="shared" si="5"/>
        <v>0</v>
      </c>
    </row>
    <row r="51" spans="1:9" s="3" customFormat="1" ht="24" x14ac:dyDescent="0.2">
      <c r="A51" s="9"/>
      <c r="B51" s="10" t="s">
        <v>5</v>
      </c>
      <c r="C51" s="10" t="s">
        <v>46</v>
      </c>
      <c r="D51" s="76" t="s">
        <v>96</v>
      </c>
      <c r="E51" s="64" t="s">
        <v>74</v>
      </c>
      <c r="F51" s="83" t="s">
        <v>75</v>
      </c>
      <c r="G51" s="14">
        <f t="shared" si="5"/>
        <v>50</v>
      </c>
      <c r="H51" s="14">
        <f t="shared" si="5"/>
        <v>0</v>
      </c>
      <c r="I51" s="14">
        <f t="shared" si="5"/>
        <v>0</v>
      </c>
    </row>
    <row r="52" spans="1:9" s="3" customFormat="1" ht="25.5" x14ac:dyDescent="0.2">
      <c r="A52" s="9"/>
      <c r="B52" s="10" t="s">
        <v>5</v>
      </c>
      <c r="C52" s="10" t="s">
        <v>46</v>
      </c>
      <c r="D52" s="76" t="s">
        <v>96</v>
      </c>
      <c r="E52" s="64" t="s">
        <v>34</v>
      </c>
      <c r="F52" s="60" t="s">
        <v>35</v>
      </c>
      <c r="G52" s="14">
        <f>SUM(Вед!G51)</f>
        <v>50</v>
      </c>
      <c r="H52" s="14">
        <f>SUM(Вед!H51)</f>
        <v>0</v>
      </c>
      <c r="I52" s="14">
        <f>SUM(Вед!I51)</f>
        <v>0</v>
      </c>
    </row>
    <row r="53" spans="1:9" s="3" customFormat="1" ht="51" x14ac:dyDescent="0.2">
      <c r="A53" s="9"/>
      <c r="B53" s="10" t="s">
        <v>5</v>
      </c>
      <c r="C53" s="10" t="s">
        <v>46</v>
      </c>
      <c r="D53" s="5" t="s">
        <v>112</v>
      </c>
      <c r="E53" s="64"/>
      <c r="F53" s="130" t="s">
        <v>113</v>
      </c>
      <c r="G53" s="14">
        <f t="shared" ref="G53:I54" si="6">SUM(G54)</f>
        <v>50</v>
      </c>
      <c r="H53" s="14">
        <f t="shared" si="6"/>
        <v>0</v>
      </c>
      <c r="I53" s="14">
        <f t="shared" si="6"/>
        <v>0</v>
      </c>
    </row>
    <row r="54" spans="1:9" s="3" customFormat="1" ht="24" x14ac:dyDescent="0.2">
      <c r="A54" s="9"/>
      <c r="B54" s="10" t="s">
        <v>5</v>
      </c>
      <c r="C54" s="10" t="s">
        <v>46</v>
      </c>
      <c r="D54" s="76" t="s">
        <v>112</v>
      </c>
      <c r="E54" s="64" t="s">
        <v>74</v>
      </c>
      <c r="F54" s="83" t="s">
        <v>75</v>
      </c>
      <c r="G54" s="14">
        <f t="shared" si="6"/>
        <v>50</v>
      </c>
      <c r="H54" s="14">
        <f t="shared" si="6"/>
        <v>0</v>
      </c>
      <c r="I54" s="14">
        <f t="shared" si="6"/>
        <v>0</v>
      </c>
    </row>
    <row r="55" spans="1:9" s="3" customFormat="1" ht="25.5" x14ac:dyDescent="0.2">
      <c r="A55" s="9"/>
      <c r="B55" s="10" t="s">
        <v>5</v>
      </c>
      <c r="C55" s="10" t="s">
        <v>46</v>
      </c>
      <c r="D55" s="76" t="s">
        <v>112</v>
      </c>
      <c r="E55" s="64" t="s">
        <v>34</v>
      </c>
      <c r="F55" s="60" t="s">
        <v>35</v>
      </c>
      <c r="G55" s="14">
        <f>SUM(Вед!G51)</f>
        <v>50</v>
      </c>
      <c r="H55" s="14">
        <f>SUM(Вед!H51)</f>
        <v>0</v>
      </c>
      <c r="I55" s="14">
        <f>SUM(Вед!I51)</f>
        <v>0</v>
      </c>
    </row>
    <row r="56" spans="1:9" s="3" customFormat="1" x14ac:dyDescent="0.2">
      <c r="A56" s="35" t="s">
        <v>10</v>
      </c>
      <c r="B56" s="59" t="s">
        <v>13</v>
      </c>
      <c r="C56" s="59" t="s">
        <v>28</v>
      </c>
      <c r="D56" s="59"/>
      <c r="E56" s="59"/>
      <c r="F56" s="20" t="s">
        <v>14</v>
      </c>
      <c r="G56" s="66">
        <f>SUM(G57)</f>
        <v>76.5</v>
      </c>
      <c r="H56" s="66">
        <f t="shared" ref="H56:I59" si="7">SUM(H57)</f>
        <v>76.400000000000006</v>
      </c>
      <c r="I56" s="66">
        <f t="shared" si="7"/>
        <v>79.100000000000009</v>
      </c>
    </row>
    <row r="57" spans="1:9" s="3" customFormat="1" ht="62.25" customHeight="1" x14ac:dyDescent="0.2">
      <c r="A57" s="9"/>
      <c r="B57" s="10" t="s">
        <v>13</v>
      </c>
      <c r="C57" s="10" t="s">
        <v>28</v>
      </c>
      <c r="D57" s="10" t="s">
        <v>69</v>
      </c>
      <c r="E57" s="10"/>
      <c r="F57" s="24" t="s">
        <v>98</v>
      </c>
      <c r="G57" s="66">
        <f>SUM(G58)</f>
        <v>76.5</v>
      </c>
      <c r="H57" s="66">
        <f t="shared" si="7"/>
        <v>76.400000000000006</v>
      </c>
      <c r="I57" s="66">
        <f t="shared" si="7"/>
        <v>79.100000000000009</v>
      </c>
    </row>
    <row r="58" spans="1:9" s="3" customFormat="1" ht="27" customHeight="1" x14ac:dyDescent="0.2">
      <c r="A58" s="9"/>
      <c r="B58" s="10" t="s">
        <v>13</v>
      </c>
      <c r="C58" s="10" t="s">
        <v>28</v>
      </c>
      <c r="D58" s="10" t="s">
        <v>68</v>
      </c>
      <c r="E58" s="10"/>
      <c r="F58" s="24" t="s">
        <v>91</v>
      </c>
      <c r="G58" s="66">
        <f>SUM(G59)</f>
        <v>76.5</v>
      </c>
      <c r="H58" s="66">
        <f t="shared" si="7"/>
        <v>76.400000000000006</v>
      </c>
      <c r="I58" s="66">
        <f t="shared" si="7"/>
        <v>79.100000000000009</v>
      </c>
    </row>
    <row r="59" spans="1:9" s="3" customFormat="1" x14ac:dyDescent="0.2">
      <c r="A59" s="27"/>
      <c r="B59" s="28" t="s">
        <v>13</v>
      </c>
      <c r="C59" s="28" t="s">
        <v>19</v>
      </c>
      <c r="D59" s="28"/>
      <c r="E59" s="28"/>
      <c r="F59" s="33" t="s">
        <v>15</v>
      </c>
      <c r="G59" s="69">
        <f>SUM(G60)</f>
        <v>76.5</v>
      </c>
      <c r="H59" s="69">
        <f t="shared" si="7"/>
        <v>76.400000000000006</v>
      </c>
      <c r="I59" s="69">
        <f t="shared" si="7"/>
        <v>79.100000000000009</v>
      </c>
    </row>
    <row r="60" spans="1:9" s="3" customFormat="1" ht="36" x14ac:dyDescent="0.2">
      <c r="A60" s="9"/>
      <c r="B60" s="10" t="s">
        <v>13</v>
      </c>
      <c r="C60" s="10" t="s">
        <v>19</v>
      </c>
      <c r="D60" s="10" t="s">
        <v>110</v>
      </c>
      <c r="E60" s="10"/>
      <c r="F60" s="11" t="s">
        <v>95</v>
      </c>
      <c r="G60" s="15">
        <f>SUM(G61+G63)</f>
        <v>76.5</v>
      </c>
      <c r="H60" s="15">
        <f>SUM(H61+H63)</f>
        <v>76.400000000000006</v>
      </c>
      <c r="I60" s="15">
        <f>SUM(I61+I63)</f>
        <v>79.100000000000009</v>
      </c>
    </row>
    <row r="61" spans="1:9" s="3" customFormat="1" ht="60" x14ac:dyDescent="0.2">
      <c r="A61" s="9"/>
      <c r="B61" s="10" t="s">
        <v>13</v>
      </c>
      <c r="C61" s="10" t="s">
        <v>19</v>
      </c>
      <c r="D61" s="10" t="s">
        <v>110</v>
      </c>
      <c r="E61" s="80">
        <v>100</v>
      </c>
      <c r="F61" s="81" t="s">
        <v>73</v>
      </c>
      <c r="G61" s="15">
        <f>SUM(G62)</f>
        <v>68.329160000000002</v>
      </c>
      <c r="H61" s="15">
        <f>SUM(H62)</f>
        <v>65.458920000000006</v>
      </c>
      <c r="I61" s="15">
        <f>SUM(I62)</f>
        <v>65.458920000000006</v>
      </c>
    </row>
    <row r="62" spans="1:9" s="3" customFormat="1" ht="24" x14ac:dyDescent="0.2">
      <c r="A62" s="9"/>
      <c r="B62" s="10" t="s">
        <v>13</v>
      </c>
      <c r="C62" s="10" t="s">
        <v>19</v>
      </c>
      <c r="D62" s="10" t="s">
        <v>110</v>
      </c>
      <c r="E62" s="64" t="s">
        <v>32</v>
      </c>
      <c r="F62" s="65" t="s">
        <v>33</v>
      </c>
      <c r="G62" s="15">
        <f>SUM(Вед!G58)</f>
        <v>68.329160000000002</v>
      </c>
      <c r="H62" s="15">
        <f>SUM(Вед!H58)</f>
        <v>65.458920000000006</v>
      </c>
      <c r="I62" s="15">
        <f>SUM(Вед!I58)</f>
        <v>65.458920000000006</v>
      </c>
    </row>
    <row r="63" spans="1:9" s="3" customFormat="1" ht="24" x14ac:dyDescent="0.2">
      <c r="A63" s="9"/>
      <c r="B63" s="10" t="s">
        <v>13</v>
      </c>
      <c r="C63" s="10" t="s">
        <v>19</v>
      </c>
      <c r="D63" s="10" t="s">
        <v>110</v>
      </c>
      <c r="E63" s="64" t="s">
        <v>74</v>
      </c>
      <c r="F63" s="83" t="s">
        <v>75</v>
      </c>
      <c r="G63" s="15">
        <f>SUM(G64)</f>
        <v>8.1708400000000001</v>
      </c>
      <c r="H63" s="15">
        <f>SUM(H64)</f>
        <v>10.941079999999999</v>
      </c>
      <c r="I63" s="15">
        <f>SUM(I64)</f>
        <v>13.641080000000001</v>
      </c>
    </row>
    <row r="64" spans="1:9" ht="25.5" x14ac:dyDescent="0.2">
      <c r="A64" s="9"/>
      <c r="B64" s="10" t="s">
        <v>13</v>
      </c>
      <c r="C64" s="10" t="s">
        <v>19</v>
      </c>
      <c r="D64" s="10" t="s">
        <v>110</v>
      </c>
      <c r="E64" s="64" t="s">
        <v>34</v>
      </c>
      <c r="F64" s="60" t="s">
        <v>35</v>
      </c>
      <c r="G64" s="15">
        <f>SUM(Вед!G60)</f>
        <v>8.1708400000000001</v>
      </c>
      <c r="H64" s="15">
        <f>SUM(Вед!H60)</f>
        <v>10.941079999999999</v>
      </c>
      <c r="I64" s="15">
        <f>SUM(Вед!I60)</f>
        <v>13.641080000000001</v>
      </c>
    </row>
    <row r="65" spans="1:9" ht="24" x14ac:dyDescent="0.2">
      <c r="A65" s="35" t="s">
        <v>44</v>
      </c>
      <c r="B65" s="59" t="s">
        <v>19</v>
      </c>
      <c r="C65" s="59" t="s">
        <v>28</v>
      </c>
      <c r="D65" s="25"/>
      <c r="E65" s="138"/>
      <c r="F65" s="139" t="s">
        <v>36</v>
      </c>
      <c r="G65" s="15">
        <f>SUM(G66)</f>
        <v>110.3</v>
      </c>
      <c r="H65" s="15">
        <f t="shared" ref="H65:I67" si="8">SUM(H66)</f>
        <v>131.97999999999999</v>
      </c>
      <c r="I65" s="15">
        <f t="shared" si="8"/>
        <v>111.84</v>
      </c>
    </row>
    <row r="66" spans="1:9" ht="62.25" customHeight="1" x14ac:dyDescent="0.2">
      <c r="A66" s="9"/>
      <c r="B66" s="10" t="s">
        <v>19</v>
      </c>
      <c r="C66" s="10" t="s">
        <v>28</v>
      </c>
      <c r="D66" s="10" t="s">
        <v>69</v>
      </c>
      <c r="E66" s="86"/>
      <c r="F66" s="24" t="s">
        <v>98</v>
      </c>
      <c r="G66" s="15">
        <f>SUM(G67)</f>
        <v>110.3</v>
      </c>
      <c r="H66" s="15">
        <f t="shared" si="8"/>
        <v>131.97999999999999</v>
      </c>
      <c r="I66" s="15">
        <f t="shared" si="8"/>
        <v>111.84</v>
      </c>
    </row>
    <row r="67" spans="1:9" ht="36" x14ac:dyDescent="0.2">
      <c r="A67" s="9"/>
      <c r="B67" s="10" t="s">
        <v>19</v>
      </c>
      <c r="C67" s="10" t="s">
        <v>28</v>
      </c>
      <c r="D67" s="10" t="s">
        <v>70</v>
      </c>
      <c r="E67" s="86"/>
      <c r="F67" s="78" t="s">
        <v>92</v>
      </c>
      <c r="G67" s="15">
        <f>SUM(G68)</f>
        <v>110.3</v>
      </c>
      <c r="H67" s="15">
        <f t="shared" si="8"/>
        <v>131.97999999999999</v>
      </c>
      <c r="I67" s="15">
        <f t="shared" si="8"/>
        <v>111.84</v>
      </c>
    </row>
    <row r="68" spans="1:9" s="3" customFormat="1" x14ac:dyDescent="0.2">
      <c r="A68" s="27"/>
      <c r="B68" s="28" t="s">
        <v>19</v>
      </c>
      <c r="C68" s="28" t="s">
        <v>37</v>
      </c>
      <c r="D68" s="28"/>
      <c r="E68" s="140"/>
      <c r="F68" s="141" t="s">
        <v>38</v>
      </c>
      <c r="G68" s="34">
        <f>SUM(G69+G72)</f>
        <v>110.3</v>
      </c>
      <c r="H68" s="34">
        <f>SUM(H69+H72)</f>
        <v>131.97999999999999</v>
      </c>
      <c r="I68" s="34">
        <f>SUM(I69+I72)</f>
        <v>111.84</v>
      </c>
    </row>
    <row r="69" spans="1:9" s="3" customFormat="1" ht="25.5" customHeight="1" x14ac:dyDescent="0.2">
      <c r="A69" s="27"/>
      <c r="B69" s="28" t="s">
        <v>19</v>
      </c>
      <c r="C69" s="75" t="s">
        <v>37</v>
      </c>
      <c r="D69" s="76" t="s">
        <v>85</v>
      </c>
      <c r="E69" s="40"/>
      <c r="F69" s="39" t="s">
        <v>66</v>
      </c>
      <c r="G69" s="15">
        <f t="shared" ref="G69:I70" si="9">SUM(G70)</f>
        <v>39.5</v>
      </c>
      <c r="H69" s="15">
        <f t="shared" si="9"/>
        <v>57.18</v>
      </c>
      <c r="I69" s="15">
        <f t="shared" si="9"/>
        <v>37.04</v>
      </c>
    </row>
    <row r="70" spans="1:9" s="3" customFormat="1" ht="25.5" customHeight="1" x14ac:dyDescent="0.2">
      <c r="A70" s="27"/>
      <c r="B70" s="28" t="s">
        <v>19</v>
      </c>
      <c r="C70" s="75" t="s">
        <v>37</v>
      </c>
      <c r="D70" s="76" t="s">
        <v>85</v>
      </c>
      <c r="E70" s="64" t="s">
        <v>74</v>
      </c>
      <c r="F70" s="83" t="s">
        <v>75</v>
      </c>
      <c r="G70" s="15">
        <f t="shared" si="9"/>
        <v>39.5</v>
      </c>
      <c r="H70" s="15">
        <f t="shared" si="9"/>
        <v>57.18</v>
      </c>
      <c r="I70" s="15">
        <f t="shared" si="9"/>
        <v>37.04</v>
      </c>
    </row>
    <row r="71" spans="1:9" s="3" customFormat="1" ht="25.5" x14ac:dyDescent="0.2">
      <c r="A71" s="27"/>
      <c r="B71" s="28" t="s">
        <v>19</v>
      </c>
      <c r="C71" s="75" t="s">
        <v>37</v>
      </c>
      <c r="D71" s="76" t="s">
        <v>85</v>
      </c>
      <c r="E71" s="64" t="s">
        <v>34</v>
      </c>
      <c r="F71" s="60" t="s">
        <v>35</v>
      </c>
      <c r="G71" s="15">
        <f>SUM(Вед!G67)</f>
        <v>39.5</v>
      </c>
      <c r="H71" s="15">
        <f>SUM(Вед!H67)</f>
        <v>57.18</v>
      </c>
      <c r="I71" s="15">
        <f>SUM(Вед!I67)</f>
        <v>37.04</v>
      </c>
    </row>
    <row r="72" spans="1:9" s="3" customFormat="1" ht="24" x14ac:dyDescent="0.2">
      <c r="A72" s="9"/>
      <c r="B72" s="10" t="s">
        <v>19</v>
      </c>
      <c r="C72" s="10" t="s">
        <v>37</v>
      </c>
      <c r="D72" s="76" t="s">
        <v>90</v>
      </c>
      <c r="E72" s="86"/>
      <c r="F72" s="65" t="s">
        <v>55</v>
      </c>
      <c r="G72" s="15">
        <f t="shared" ref="G72:I73" si="10">SUM(G73)</f>
        <v>70.8</v>
      </c>
      <c r="H72" s="15">
        <f t="shared" si="10"/>
        <v>74.8</v>
      </c>
      <c r="I72" s="15">
        <f t="shared" si="10"/>
        <v>74.8</v>
      </c>
    </row>
    <row r="73" spans="1:9" s="3" customFormat="1" ht="24" x14ac:dyDescent="0.2">
      <c r="A73" s="9"/>
      <c r="B73" s="10" t="s">
        <v>19</v>
      </c>
      <c r="C73" s="10" t="s">
        <v>37</v>
      </c>
      <c r="D73" s="76" t="s">
        <v>90</v>
      </c>
      <c r="E73" s="64" t="s">
        <v>74</v>
      </c>
      <c r="F73" s="83" t="s">
        <v>75</v>
      </c>
      <c r="G73" s="15">
        <f t="shared" si="10"/>
        <v>70.8</v>
      </c>
      <c r="H73" s="15">
        <f t="shared" si="10"/>
        <v>74.8</v>
      </c>
      <c r="I73" s="15">
        <f t="shared" si="10"/>
        <v>74.8</v>
      </c>
    </row>
    <row r="74" spans="1:9" s="3" customFormat="1" ht="25.5" x14ac:dyDescent="0.2">
      <c r="A74" s="9"/>
      <c r="B74" s="10" t="s">
        <v>19</v>
      </c>
      <c r="C74" s="10" t="s">
        <v>37</v>
      </c>
      <c r="D74" s="76" t="s">
        <v>90</v>
      </c>
      <c r="E74" s="64" t="s">
        <v>34</v>
      </c>
      <c r="F74" s="60" t="s">
        <v>35</v>
      </c>
      <c r="G74" s="15">
        <f>SUM(Вед!G70)</f>
        <v>70.8</v>
      </c>
      <c r="H74" s="15">
        <f>SUM(Вед!H70)</f>
        <v>74.8</v>
      </c>
      <c r="I74" s="15">
        <f>SUM(Вед!I70)</f>
        <v>74.8</v>
      </c>
    </row>
    <row r="75" spans="1:9" s="3" customFormat="1" x14ac:dyDescent="0.2">
      <c r="A75" s="30" t="s">
        <v>45</v>
      </c>
      <c r="B75" s="10" t="s">
        <v>6</v>
      </c>
      <c r="C75" s="10" t="s">
        <v>28</v>
      </c>
      <c r="D75" s="10"/>
      <c r="E75" s="64"/>
      <c r="F75" s="142" t="s">
        <v>62</v>
      </c>
      <c r="G75" s="15">
        <f t="shared" ref="G75:I80" si="11">SUM(G76)</f>
        <v>543.22500000000002</v>
      </c>
      <c r="H75" s="15">
        <f t="shared" si="11"/>
        <v>347.25400000000002</v>
      </c>
      <c r="I75" s="15">
        <f t="shared" si="11"/>
        <v>369.59</v>
      </c>
    </row>
    <row r="76" spans="1:9" s="3" customFormat="1" ht="63" customHeight="1" x14ac:dyDescent="0.2">
      <c r="A76" s="9"/>
      <c r="B76" s="10" t="s">
        <v>6</v>
      </c>
      <c r="C76" s="10" t="s">
        <v>28</v>
      </c>
      <c r="D76" s="10" t="s">
        <v>69</v>
      </c>
      <c r="E76" s="64"/>
      <c r="F76" s="24" t="s">
        <v>98</v>
      </c>
      <c r="G76" s="15">
        <f t="shared" si="11"/>
        <v>543.22500000000002</v>
      </c>
      <c r="H76" s="15">
        <f t="shared" si="11"/>
        <v>347.25400000000002</v>
      </c>
      <c r="I76" s="15">
        <f t="shared" si="11"/>
        <v>369.59</v>
      </c>
    </row>
    <row r="77" spans="1:9" s="3" customFormat="1" ht="26.25" customHeight="1" x14ac:dyDescent="0.2">
      <c r="A77" s="9"/>
      <c r="B77" s="10" t="s">
        <v>6</v>
      </c>
      <c r="C77" s="10" t="s">
        <v>28</v>
      </c>
      <c r="D77" s="10" t="s">
        <v>71</v>
      </c>
      <c r="E77" s="64"/>
      <c r="F77" s="78" t="s">
        <v>93</v>
      </c>
      <c r="G77" s="15">
        <f t="shared" si="11"/>
        <v>543.22500000000002</v>
      </c>
      <c r="H77" s="15">
        <f t="shared" si="11"/>
        <v>347.25400000000002</v>
      </c>
      <c r="I77" s="15">
        <f t="shared" si="11"/>
        <v>369.59</v>
      </c>
    </row>
    <row r="78" spans="1:9" s="3" customFormat="1" x14ac:dyDescent="0.2">
      <c r="A78" s="9"/>
      <c r="B78" s="10" t="s">
        <v>6</v>
      </c>
      <c r="C78" s="10" t="s">
        <v>63</v>
      </c>
      <c r="D78" s="10"/>
      <c r="E78" s="64"/>
      <c r="F78" s="91" t="s">
        <v>64</v>
      </c>
      <c r="G78" s="15">
        <f t="shared" si="11"/>
        <v>543.22500000000002</v>
      </c>
      <c r="H78" s="15">
        <f t="shared" si="11"/>
        <v>347.25400000000002</v>
      </c>
      <c r="I78" s="15">
        <f t="shared" si="11"/>
        <v>369.59</v>
      </c>
    </row>
    <row r="79" spans="1:9" s="3" customFormat="1" ht="25.5" x14ac:dyDescent="0.2">
      <c r="A79" s="9"/>
      <c r="B79" s="10" t="s">
        <v>6</v>
      </c>
      <c r="C79" s="10" t="s">
        <v>63</v>
      </c>
      <c r="D79" s="10" t="s">
        <v>86</v>
      </c>
      <c r="E79" s="64"/>
      <c r="F79" s="60" t="s">
        <v>65</v>
      </c>
      <c r="G79" s="15">
        <f t="shared" si="11"/>
        <v>543.22500000000002</v>
      </c>
      <c r="H79" s="15">
        <f t="shared" si="11"/>
        <v>347.25400000000002</v>
      </c>
      <c r="I79" s="15">
        <f t="shared" si="11"/>
        <v>369.59</v>
      </c>
    </row>
    <row r="80" spans="1:9" s="3" customFormat="1" ht="24" x14ac:dyDescent="0.2">
      <c r="A80" s="9"/>
      <c r="B80" s="10" t="s">
        <v>6</v>
      </c>
      <c r="C80" s="10" t="s">
        <v>63</v>
      </c>
      <c r="D80" s="10" t="s">
        <v>86</v>
      </c>
      <c r="E80" s="64" t="s">
        <v>74</v>
      </c>
      <c r="F80" s="83" t="s">
        <v>75</v>
      </c>
      <c r="G80" s="15">
        <f t="shared" si="11"/>
        <v>543.22500000000002</v>
      </c>
      <c r="H80" s="15">
        <f t="shared" si="11"/>
        <v>347.25400000000002</v>
      </c>
      <c r="I80" s="15">
        <f t="shared" si="11"/>
        <v>369.59</v>
      </c>
    </row>
    <row r="81" spans="1:9" s="3" customFormat="1" ht="25.5" x14ac:dyDescent="0.2">
      <c r="A81" s="9"/>
      <c r="B81" s="10" t="s">
        <v>6</v>
      </c>
      <c r="C81" s="10" t="s">
        <v>63</v>
      </c>
      <c r="D81" s="10" t="s">
        <v>86</v>
      </c>
      <c r="E81" s="64" t="s">
        <v>34</v>
      </c>
      <c r="F81" s="60" t="s">
        <v>35</v>
      </c>
      <c r="G81" s="15">
        <f>SUM(Вед!G77)</f>
        <v>543.22500000000002</v>
      </c>
      <c r="H81" s="15">
        <f>SUM(Вед!H77)</f>
        <v>347.25400000000002</v>
      </c>
      <c r="I81" s="15">
        <f>SUM(Вед!I77)</f>
        <v>369.59</v>
      </c>
    </row>
    <row r="82" spans="1:9" x14ac:dyDescent="0.2">
      <c r="A82" s="30" t="s">
        <v>49</v>
      </c>
      <c r="B82" s="59" t="s">
        <v>16</v>
      </c>
      <c r="C82" s="59" t="s">
        <v>28</v>
      </c>
      <c r="D82" s="25"/>
      <c r="E82" s="25"/>
      <c r="F82" s="20" t="s">
        <v>17</v>
      </c>
      <c r="G82" s="18">
        <f t="shared" ref="G82:I83" si="12">SUM(G83)</f>
        <v>710</v>
      </c>
      <c r="H82" s="18">
        <f t="shared" si="12"/>
        <v>400.9</v>
      </c>
      <c r="I82" s="18">
        <f t="shared" si="12"/>
        <v>400.9</v>
      </c>
    </row>
    <row r="83" spans="1:9" ht="63.75" customHeight="1" x14ac:dyDescent="0.2">
      <c r="A83" s="9"/>
      <c r="B83" s="10" t="s">
        <v>16</v>
      </c>
      <c r="C83" s="10" t="s">
        <v>28</v>
      </c>
      <c r="D83" s="10" t="s">
        <v>69</v>
      </c>
      <c r="E83" s="25"/>
      <c r="F83" s="24" t="s">
        <v>98</v>
      </c>
      <c r="G83" s="18">
        <f t="shared" si="12"/>
        <v>710</v>
      </c>
      <c r="H83" s="18">
        <f t="shared" si="12"/>
        <v>400.9</v>
      </c>
      <c r="I83" s="18">
        <f t="shared" si="12"/>
        <v>400.9</v>
      </c>
    </row>
    <row r="84" spans="1:9" ht="38.25" x14ac:dyDescent="0.2">
      <c r="A84" s="9"/>
      <c r="B84" s="10" t="s">
        <v>16</v>
      </c>
      <c r="C84" s="10" t="s">
        <v>28</v>
      </c>
      <c r="D84" s="10" t="s">
        <v>71</v>
      </c>
      <c r="E84" s="25"/>
      <c r="F84" s="92" t="s">
        <v>94</v>
      </c>
      <c r="G84" s="18">
        <f>SUM(G89+G85)</f>
        <v>710</v>
      </c>
      <c r="H84" s="18">
        <f>SUM(H89+H85)</f>
        <v>400.9</v>
      </c>
      <c r="I84" s="18">
        <f>SUM(I89+I85)</f>
        <v>400.9</v>
      </c>
    </row>
    <row r="85" spans="1:9" x14ac:dyDescent="0.2">
      <c r="A85" s="9"/>
      <c r="B85" s="28" t="s">
        <v>16</v>
      </c>
      <c r="C85" s="28" t="s">
        <v>13</v>
      </c>
      <c r="D85" s="118"/>
      <c r="E85" s="119"/>
      <c r="F85" s="120" t="s">
        <v>116</v>
      </c>
      <c r="G85" s="18">
        <f>SUM(G86)</f>
        <v>25.3</v>
      </c>
      <c r="H85" s="18">
        <f>SUM(H86)</f>
        <v>0</v>
      </c>
      <c r="I85" s="18">
        <f>SUM(I86)</f>
        <v>0</v>
      </c>
    </row>
    <row r="86" spans="1:9" ht="24" x14ac:dyDescent="0.2">
      <c r="A86" s="9"/>
      <c r="B86" s="28" t="s">
        <v>16</v>
      </c>
      <c r="C86" s="28" t="s">
        <v>13</v>
      </c>
      <c r="D86" s="76" t="s">
        <v>114</v>
      </c>
      <c r="E86" s="37"/>
      <c r="F86" s="39" t="s">
        <v>115</v>
      </c>
      <c r="G86" s="129">
        <f t="shared" ref="G86:I87" si="13">SUM(G87)</f>
        <v>25.3</v>
      </c>
      <c r="H86" s="129">
        <f t="shared" si="13"/>
        <v>0</v>
      </c>
      <c r="I86" s="129">
        <f t="shared" si="13"/>
        <v>0</v>
      </c>
    </row>
    <row r="87" spans="1:9" ht="24" x14ac:dyDescent="0.2">
      <c r="A87" s="9"/>
      <c r="B87" s="28" t="s">
        <v>16</v>
      </c>
      <c r="C87" s="28" t="s">
        <v>13</v>
      </c>
      <c r="D87" s="76" t="s">
        <v>114</v>
      </c>
      <c r="E87" s="64" t="s">
        <v>74</v>
      </c>
      <c r="F87" s="83" t="s">
        <v>75</v>
      </c>
      <c r="G87" s="18">
        <f t="shared" si="13"/>
        <v>25.3</v>
      </c>
      <c r="H87" s="18">
        <f t="shared" si="13"/>
        <v>0</v>
      </c>
      <c r="I87" s="18">
        <f t="shared" si="13"/>
        <v>0</v>
      </c>
    </row>
    <row r="88" spans="1:9" ht="25.5" x14ac:dyDescent="0.2">
      <c r="A88" s="9"/>
      <c r="B88" s="28" t="s">
        <v>16</v>
      </c>
      <c r="C88" s="28" t="s">
        <v>13</v>
      </c>
      <c r="D88" s="76" t="s">
        <v>114</v>
      </c>
      <c r="E88" s="64" t="s">
        <v>34</v>
      </c>
      <c r="F88" s="60" t="s">
        <v>35</v>
      </c>
      <c r="G88" s="18">
        <f>SUM(Вед!G84)</f>
        <v>25.3</v>
      </c>
      <c r="H88" s="18">
        <f>SUM(Вед!H84)</f>
        <v>0</v>
      </c>
      <c r="I88" s="18">
        <f>SUM(Вед!I84)</f>
        <v>0</v>
      </c>
    </row>
    <row r="89" spans="1:9" s="3" customFormat="1" x14ac:dyDescent="0.2">
      <c r="A89" s="27"/>
      <c r="B89" s="28" t="s">
        <v>16</v>
      </c>
      <c r="C89" s="28" t="s">
        <v>19</v>
      </c>
      <c r="D89" s="28"/>
      <c r="E89" s="28"/>
      <c r="F89" s="33" t="s">
        <v>20</v>
      </c>
      <c r="G89" s="36">
        <f>SUM(G95+G98+G90)</f>
        <v>684.7</v>
      </c>
      <c r="H89" s="36">
        <f>SUM(H95+H98)</f>
        <v>400.9</v>
      </c>
      <c r="I89" s="36">
        <f>SUM(I95+I98)</f>
        <v>400.9</v>
      </c>
    </row>
    <row r="90" spans="1:9" s="3" customFormat="1" ht="24" x14ac:dyDescent="0.2">
      <c r="A90" s="27"/>
      <c r="B90" s="118" t="s">
        <v>16</v>
      </c>
      <c r="C90" s="118" t="s">
        <v>19</v>
      </c>
      <c r="D90" s="76" t="s">
        <v>123</v>
      </c>
      <c r="E90" s="40"/>
      <c r="F90" s="39" t="s">
        <v>124</v>
      </c>
      <c r="G90" s="89">
        <f>SUM(G91+G93)</f>
        <v>249.5</v>
      </c>
      <c r="H90" s="89"/>
      <c r="I90" s="89"/>
    </row>
    <row r="91" spans="1:9" s="3" customFormat="1" ht="24" x14ac:dyDescent="0.2">
      <c r="A91" s="27"/>
      <c r="B91" s="118" t="s">
        <v>16</v>
      </c>
      <c r="C91" s="118" t="s">
        <v>19</v>
      </c>
      <c r="D91" s="76" t="s">
        <v>123</v>
      </c>
      <c r="E91" s="117" t="s">
        <v>74</v>
      </c>
      <c r="F91" s="83" t="s">
        <v>75</v>
      </c>
      <c r="G91" s="128">
        <f>SUM(G92)</f>
        <v>139.30000000000001</v>
      </c>
      <c r="H91" s="89"/>
      <c r="I91" s="89"/>
    </row>
    <row r="92" spans="1:9" s="3" customFormat="1" ht="24" x14ac:dyDescent="0.2">
      <c r="A92" s="27"/>
      <c r="B92" s="118" t="s">
        <v>16</v>
      </c>
      <c r="C92" s="118" t="s">
        <v>19</v>
      </c>
      <c r="D92" s="76" t="s">
        <v>123</v>
      </c>
      <c r="E92" s="86" t="s">
        <v>34</v>
      </c>
      <c r="F92" s="65" t="s">
        <v>35</v>
      </c>
      <c r="G92" s="89">
        <f>SUM(Вед!G88)</f>
        <v>139.30000000000001</v>
      </c>
      <c r="H92" s="89"/>
      <c r="I92" s="89"/>
    </row>
    <row r="93" spans="1:9" s="3" customFormat="1" ht="36" x14ac:dyDescent="0.2">
      <c r="A93" s="27"/>
      <c r="B93" s="118" t="s">
        <v>16</v>
      </c>
      <c r="C93" s="118" t="s">
        <v>19</v>
      </c>
      <c r="D93" s="76" t="s">
        <v>123</v>
      </c>
      <c r="E93" s="86" t="s">
        <v>127</v>
      </c>
      <c r="F93" s="65" t="s">
        <v>128</v>
      </c>
      <c r="G93" s="89">
        <f>SUM(G94)</f>
        <v>110.2</v>
      </c>
      <c r="H93" s="89"/>
      <c r="I93" s="89"/>
    </row>
    <row r="94" spans="1:9" s="3" customFormat="1" x14ac:dyDescent="0.2">
      <c r="A94" s="27"/>
      <c r="B94" s="118" t="s">
        <v>16</v>
      </c>
      <c r="C94" s="118" t="s">
        <v>19</v>
      </c>
      <c r="D94" s="76" t="s">
        <v>123</v>
      </c>
      <c r="E94" s="86" t="s">
        <v>125</v>
      </c>
      <c r="F94" s="65" t="s">
        <v>126</v>
      </c>
      <c r="G94" s="89">
        <f>SUM(Вед!G90)</f>
        <v>110.2</v>
      </c>
      <c r="H94" s="89"/>
      <c r="I94" s="89"/>
    </row>
    <row r="95" spans="1:9" ht="24" x14ac:dyDescent="0.2">
      <c r="A95" s="9"/>
      <c r="B95" s="10" t="s">
        <v>16</v>
      </c>
      <c r="C95" s="10" t="s">
        <v>19</v>
      </c>
      <c r="D95" s="10" t="s">
        <v>87</v>
      </c>
      <c r="E95" s="16"/>
      <c r="F95" s="11" t="s">
        <v>56</v>
      </c>
      <c r="G95" s="18">
        <f>G96</f>
        <v>352.4</v>
      </c>
      <c r="H95" s="18">
        <f>H96</f>
        <v>352.4</v>
      </c>
      <c r="I95" s="18">
        <f>I96</f>
        <v>352.4</v>
      </c>
    </row>
    <row r="96" spans="1:9" ht="24" x14ac:dyDescent="0.2">
      <c r="A96" s="9"/>
      <c r="B96" s="10" t="s">
        <v>16</v>
      </c>
      <c r="C96" s="10" t="s">
        <v>19</v>
      </c>
      <c r="D96" s="10" t="s">
        <v>87</v>
      </c>
      <c r="E96" s="64" t="s">
        <v>74</v>
      </c>
      <c r="F96" s="83" t="s">
        <v>75</v>
      </c>
      <c r="G96" s="18">
        <f>SUM(G97)</f>
        <v>352.4</v>
      </c>
      <c r="H96" s="18">
        <f>SUM(H97)</f>
        <v>352.4</v>
      </c>
      <c r="I96" s="18">
        <f>SUM(I97)</f>
        <v>352.4</v>
      </c>
    </row>
    <row r="97" spans="1:18" ht="25.5" x14ac:dyDescent="0.2">
      <c r="A97" s="9"/>
      <c r="B97" s="10" t="s">
        <v>16</v>
      </c>
      <c r="C97" s="10" t="s">
        <v>19</v>
      </c>
      <c r="D97" s="10" t="s">
        <v>87</v>
      </c>
      <c r="E97" s="64" t="s">
        <v>34</v>
      </c>
      <c r="F97" s="60" t="s">
        <v>35</v>
      </c>
      <c r="G97" s="18">
        <f>SUM(Вед!G93)</f>
        <v>352.4</v>
      </c>
      <c r="H97" s="18">
        <f>SUM(Вед!H93)</f>
        <v>352.4</v>
      </c>
      <c r="I97" s="18">
        <f>SUM(Вед!I93)</f>
        <v>352.4</v>
      </c>
    </row>
    <row r="98" spans="1:18" ht="28.5" customHeight="1" x14ac:dyDescent="0.2">
      <c r="A98" s="9"/>
      <c r="B98" s="10" t="s">
        <v>16</v>
      </c>
      <c r="C98" s="10" t="s">
        <v>19</v>
      </c>
      <c r="D98" s="10" t="s">
        <v>88</v>
      </c>
      <c r="E98" s="10"/>
      <c r="F98" s="17" t="s">
        <v>57</v>
      </c>
      <c r="G98" s="18">
        <f t="shared" ref="G98:I99" si="14">SUM(G99)</f>
        <v>82.8</v>
      </c>
      <c r="H98" s="18">
        <f t="shared" si="14"/>
        <v>48.5</v>
      </c>
      <c r="I98" s="18">
        <f t="shared" si="14"/>
        <v>48.5</v>
      </c>
    </row>
    <row r="99" spans="1:18" ht="28.5" customHeight="1" x14ac:dyDescent="0.2">
      <c r="A99" s="9"/>
      <c r="B99" s="10" t="s">
        <v>16</v>
      </c>
      <c r="C99" s="10" t="s">
        <v>19</v>
      </c>
      <c r="D99" s="10" t="s">
        <v>88</v>
      </c>
      <c r="E99" s="64" t="s">
        <v>74</v>
      </c>
      <c r="F99" s="83" t="s">
        <v>75</v>
      </c>
      <c r="G99" s="18">
        <f t="shared" si="14"/>
        <v>82.8</v>
      </c>
      <c r="H99" s="18">
        <f t="shared" si="14"/>
        <v>48.5</v>
      </c>
      <c r="I99" s="18">
        <f t="shared" si="14"/>
        <v>48.5</v>
      </c>
    </row>
    <row r="100" spans="1:18" ht="27" customHeight="1" x14ac:dyDescent="0.2">
      <c r="A100" s="9"/>
      <c r="B100" s="10" t="s">
        <v>16</v>
      </c>
      <c r="C100" s="10" t="s">
        <v>19</v>
      </c>
      <c r="D100" s="10" t="s">
        <v>88</v>
      </c>
      <c r="E100" s="64" t="s">
        <v>34</v>
      </c>
      <c r="F100" s="60" t="s">
        <v>35</v>
      </c>
      <c r="G100" s="18">
        <f>SUM(Вед!G96)</f>
        <v>82.8</v>
      </c>
      <c r="H100" s="18">
        <f>SUM(Вед!H96)</f>
        <v>48.5</v>
      </c>
      <c r="I100" s="18">
        <f>SUM(Вед!I96)</f>
        <v>48.5</v>
      </c>
    </row>
    <row r="101" spans="1:18" ht="36" x14ac:dyDescent="0.2">
      <c r="A101" s="35" t="s">
        <v>11</v>
      </c>
      <c r="B101" s="59" t="s">
        <v>27</v>
      </c>
      <c r="C101" s="59" t="s">
        <v>28</v>
      </c>
      <c r="D101" s="25"/>
      <c r="E101" s="25"/>
      <c r="F101" s="12" t="s">
        <v>29</v>
      </c>
      <c r="G101" s="19">
        <f t="shared" ref="G101:I106" si="15">SUM(G102)</f>
        <v>22</v>
      </c>
      <c r="H101" s="19">
        <f t="shared" si="15"/>
        <v>22</v>
      </c>
      <c r="I101" s="19">
        <f t="shared" si="15"/>
        <v>22</v>
      </c>
    </row>
    <row r="102" spans="1:18" ht="60.75" customHeight="1" x14ac:dyDescent="0.2">
      <c r="A102" s="9"/>
      <c r="B102" s="10" t="s">
        <v>27</v>
      </c>
      <c r="C102" s="10" t="s">
        <v>28</v>
      </c>
      <c r="D102" s="10" t="s">
        <v>69</v>
      </c>
      <c r="E102" s="25"/>
      <c r="F102" s="24" t="s">
        <v>98</v>
      </c>
      <c r="G102" s="18">
        <f t="shared" si="15"/>
        <v>22</v>
      </c>
      <c r="H102" s="18">
        <f t="shared" si="15"/>
        <v>22</v>
      </c>
      <c r="I102" s="18">
        <f t="shared" si="15"/>
        <v>22</v>
      </c>
    </row>
    <row r="103" spans="1:18" ht="24" x14ac:dyDescent="0.2">
      <c r="A103" s="9"/>
      <c r="B103" s="10" t="s">
        <v>27</v>
      </c>
      <c r="C103" s="10" t="s">
        <v>28</v>
      </c>
      <c r="D103" s="10" t="s">
        <v>68</v>
      </c>
      <c r="E103" s="25"/>
      <c r="F103" s="94" t="s">
        <v>91</v>
      </c>
      <c r="G103" s="18">
        <f t="shared" si="15"/>
        <v>22</v>
      </c>
      <c r="H103" s="18">
        <f t="shared" si="15"/>
        <v>22</v>
      </c>
      <c r="I103" s="18">
        <f t="shared" si="15"/>
        <v>22</v>
      </c>
    </row>
    <row r="104" spans="1:18" ht="24" x14ac:dyDescent="0.2">
      <c r="A104" s="27"/>
      <c r="B104" s="28" t="s">
        <v>27</v>
      </c>
      <c r="C104" s="28" t="s">
        <v>19</v>
      </c>
      <c r="D104" s="28"/>
      <c r="E104" s="28"/>
      <c r="F104" s="41" t="s">
        <v>58</v>
      </c>
      <c r="G104" s="18">
        <f t="shared" si="15"/>
        <v>22</v>
      </c>
      <c r="H104" s="18">
        <f t="shared" si="15"/>
        <v>22</v>
      </c>
      <c r="I104" s="18">
        <f t="shared" si="15"/>
        <v>22</v>
      </c>
    </row>
    <row r="105" spans="1:18" ht="24" x14ac:dyDescent="0.2">
      <c r="A105" s="9"/>
      <c r="B105" s="10" t="s">
        <v>27</v>
      </c>
      <c r="C105" s="10" t="s">
        <v>19</v>
      </c>
      <c r="D105" s="10" t="s">
        <v>89</v>
      </c>
      <c r="E105" s="10"/>
      <c r="F105" s="39" t="s">
        <v>81</v>
      </c>
      <c r="G105" s="18">
        <f t="shared" si="15"/>
        <v>22</v>
      </c>
      <c r="H105" s="18">
        <f t="shared" si="15"/>
        <v>22</v>
      </c>
      <c r="I105" s="18">
        <f t="shared" si="15"/>
        <v>22</v>
      </c>
      <c r="J105" s="42"/>
      <c r="K105" s="42"/>
      <c r="L105" s="42"/>
      <c r="M105" s="42"/>
      <c r="N105" s="42"/>
      <c r="O105" s="42"/>
      <c r="P105" s="42"/>
      <c r="Q105" s="42"/>
      <c r="R105" s="42"/>
    </row>
    <row r="106" spans="1:18" ht="15.75" customHeight="1" x14ac:dyDescent="0.2">
      <c r="A106" s="9"/>
      <c r="B106" s="39">
        <v>14</v>
      </c>
      <c r="C106" s="10" t="s">
        <v>19</v>
      </c>
      <c r="D106" s="10" t="s">
        <v>89</v>
      </c>
      <c r="E106" s="61" t="s">
        <v>77</v>
      </c>
      <c r="F106" s="81" t="s">
        <v>78</v>
      </c>
      <c r="G106" s="18">
        <f t="shared" si="15"/>
        <v>22</v>
      </c>
      <c r="H106" s="18">
        <f t="shared" si="15"/>
        <v>22</v>
      </c>
      <c r="I106" s="18">
        <f t="shared" si="15"/>
        <v>22</v>
      </c>
      <c r="J106" s="42"/>
      <c r="K106" s="42"/>
      <c r="L106" s="42"/>
      <c r="M106" s="42"/>
      <c r="N106" s="42"/>
      <c r="O106" s="42"/>
      <c r="P106" s="42"/>
      <c r="Q106" s="42"/>
      <c r="R106" s="42"/>
    </row>
    <row r="107" spans="1:18" ht="13.5" customHeight="1" x14ac:dyDescent="0.2">
      <c r="A107" s="43"/>
      <c r="B107" s="39">
        <v>14</v>
      </c>
      <c r="C107" s="10" t="s">
        <v>19</v>
      </c>
      <c r="D107" s="10" t="s">
        <v>89</v>
      </c>
      <c r="E107" s="39">
        <v>540</v>
      </c>
      <c r="F107" s="39" t="s">
        <v>21</v>
      </c>
      <c r="G107" s="18">
        <f>SUM(Вед!G103)</f>
        <v>22</v>
      </c>
      <c r="H107" s="18">
        <f>SUM(Вед!H103)</f>
        <v>22</v>
      </c>
      <c r="I107" s="18">
        <f>SUM(Вед!I103)</f>
        <v>22</v>
      </c>
    </row>
    <row r="108" spans="1:18" x14ac:dyDescent="0.2">
      <c r="A108" s="44"/>
      <c r="B108" s="37"/>
      <c r="C108" s="37"/>
      <c r="D108" s="37"/>
      <c r="E108" s="37"/>
      <c r="F108" s="12" t="s">
        <v>22</v>
      </c>
      <c r="G108" s="18">
        <f>SUM(G101+G82+G65+G56+G10+G75)</f>
        <v>3312.6749999999997</v>
      </c>
      <c r="H108" s="18">
        <f>SUM(H101+H82+H65+H56+H10+H75)</f>
        <v>2588.384</v>
      </c>
      <c r="I108" s="18">
        <f>SUM(I101+I82+I65+I56+I10+I75)</f>
        <v>2593.2800000000002</v>
      </c>
    </row>
  </sheetData>
  <mergeCells count="10">
    <mergeCell ref="B7:B8"/>
    <mergeCell ref="G7:I7"/>
    <mergeCell ref="C7:C8"/>
    <mergeCell ref="G2:I2"/>
    <mergeCell ref="F1:I1"/>
    <mergeCell ref="E7:E8"/>
    <mergeCell ref="F7:F8"/>
    <mergeCell ref="D7:D8"/>
    <mergeCell ref="A3:I5"/>
    <mergeCell ref="A7:A8"/>
  </mergeCells>
  <phoneticPr fontId="20" type="noConversion"/>
  <pageMargins left="0.19685039370078741" right="0" top="0.19685039370078741" bottom="0.19685039370078741" header="0.27559055118110237" footer="0.51181102362204722"/>
  <pageSetup paperSize="9" orientation="portrait"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opLeftCell="A12" workbookViewId="0">
      <selection activeCell="A18" sqref="A18:I25"/>
    </sheetView>
  </sheetViews>
  <sheetFormatPr defaultColWidth="8.140625" defaultRowHeight="12.75" x14ac:dyDescent="0.2"/>
  <cols>
    <col min="1" max="1" width="3.7109375" style="2" customWidth="1"/>
    <col min="2" max="2" width="5" customWidth="1"/>
    <col min="3" max="3" width="4.85546875" customWidth="1"/>
    <col min="4" max="4" width="11.28515625" customWidth="1"/>
    <col min="5" max="5" width="4.5703125" customWidth="1"/>
    <col min="6" max="6" width="45.42578125" customWidth="1"/>
    <col min="7" max="7" width="9.42578125" customWidth="1"/>
    <col min="8" max="8" width="9.5703125" customWidth="1"/>
    <col min="9" max="9" width="9" customWidth="1"/>
  </cols>
  <sheetData>
    <row r="1" spans="1:9" s="73" customFormat="1" x14ac:dyDescent="0.2">
      <c r="A1" s="4"/>
      <c r="B1" s="5"/>
      <c r="C1" s="5"/>
      <c r="D1" s="5"/>
      <c r="E1" s="5"/>
      <c r="F1" s="171" t="s">
        <v>131</v>
      </c>
      <c r="G1" s="171"/>
      <c r="H1" s="172"/>
      <c r="I1" s="172"/>
    </row>
    <row r="2" spans="1:9" s="73" customFormat="1" ht="116.25" customHeight="1" x14ac:dyDescent="0.2">
      <c r="A2" s="4"/>
      <c r="B2" s="5"/>
      <c r="C2" s="5"/>
      <c r="D2" s="5"/>
      <c r="E2" s="5"/>
      <c r="F2" s="97"/>
      <c r="G2" s="161" t="s">
        <v>136</v>
      </c>
      <c r="H2" s="162"/>
      <c r="I2" s="162"/>
    </row>
    <row r="3" spans="1:9" s="1" customFormat="1" ht="62.25" customHeight="1" x14ac:dyDescent="0.2">
      <c r="A3" s="173" t="s">
        <v>99</v>
      </c>
      <c r="B3" s="173"/>
      <c r="C3" s="173"/>
      <c r="D3" s="173"/>
      <c r="E3" s="173"/>
      <c r="F3" s="173"/>
      <c r="G3" s="173"/>
      <c r="H3" s="155"/>
      <c r="I3" s="155"/>
    </row>
    <row r="4" spans="1:9" x14ac:dyDescent="0.2">
      <c r="A4" s="4"/>
      <c r="B4" s="5"/>
      <c r="C4" s="5"/>
      <c r="D4" s="5"/>
      <c r="E4" s="5"/>
      <c r="F4" s="5"/>
      <c r="G4" s="5"/>
    </row>
    <row r="5" spans="1:9" ht="37.5" customHeight="1" x14ac:dyDescent="0.2">
      <c r="A5" s="168" t="s">
        <v>23</v>
      </c>
      <c r="B5" s="164" t="s">
        <v>0</v>
      </c>
      <c r="C5" s="164" t="s">
        <v>1</v>
      </c>
      <c r="D5" s="164" t="s">
        <v>3</v>
      </c>
      <c r="E5" s="168" t="s">
        <v>2</v>
      </c>
      <c r="F5" s="164" t="s">
        <v>26</v>
      </c>
      <c r="G5" s="149" t="s">
        <v>108</v>
      </c>
      <c r="H5" s="150"/>
      <c r="I5" s="151"/>
    </row>
    <row r="6" spans="1:9" ht="22.5" customHeight="1" x14ac:dyDescent="0.2">
      <c r="A6" s="169"/>
      <c r="B6" s="165"/>
      <c r="C6" s="165"/>
      <c r="D6" s="165"/>
      <c r="E6" s="169"/>
      <c r="F6" s="165"/>
      <c r="G6" s="114">
        <v>2018</v>
      </c>
      <c r="H6" s="110">
        <v>2019</v>
      </c>
      <c r="I6" s="110">
        <v>2020</v>
      </c>
    </row>
    <row r="7" spans="1:9" x14ac:dyDescent="0.2">
      <c r="A7" s="6" t="s">
        <v>43</v>
      </c>
      <c r="B7" s="7">
        <v>2</v>
      </c>
      <c r="C7" s="7">
        <v>3</v>
      </c>
      <c r="D7" s="7">
        <v>4</v>
      </c>
      <c r="E7" s="6" t="s">
        <v>49</v>
      </c>
      <c r="F7" s="7">
        <v>6</v>
      </c>
      <c r="G7" s="32">
        <v>7</v>
      </c>
      <c r="H7" s="32">
        <v>8</v>
      </c>
      <c r="I7" s="32">
        <v>9</v>
      </c>
    </row>
    <row r="8" spans="1:9" ht="36" x14ac:dyDescent="0.2">
      <c r="A8" s="8" t="s">
        <v>8</v>
      </c>
      <c r="B8" s="8"/>
      <c r="C8" s="8"/>
      <c r="D8" s="8"/>
      <c r="E8" s="8"/>
      <c r="F8" s="20" t="s">
        <v>12</v>
      </c>
      <c r="G8" s="13">
        <f>G9+G78+G61+G52+G97+G71</f>
        <v>3312.6749999999997</v>
      </c>
      <c r="H8" s="13">
        <f>H9+H78+H61+H52+H97+H71</f>
        <v>2588.384</v>
      </c>
      <c r="I8" s="13">
        <f>I9+I78+I61+I52+I97+I71</f>
        <v>2593.2800000000002</v>
      </c>
    </row>
    <row r="9" spans="1:9" s="3" customFormat="1" x14ac:dyDescent="0.2">
      <c r="A9" s="30" t="s">
        <v>8</v>
      </c>
      <c r="B9" s="31" t="s">
        <v>5</v>
      </c>
      <c r="C9" s="31" t="s">
        <v>28</v>
      </c>
      <c r="D9" s="31"/>
      <c r="E9" s="31"/>
      <c r="F9" s="38" t="s">
        <v>4</v>
      </c>
      <c r="G9" s="74">
        <f>SUM(G10+G33+G38+G41)</f>
        <v>1850.6499999999999</v>
      </c>
      <c r="H9" s="74">
        <f>SUM(H10+H33+H38+H41)</f>
        <v>1609.8500000000001</v>
      </c>
      <c r="I9" s="74">
        <f>SUM(I10+I33+I38+I41)</f>
        <v>1609.8500000000001</v>
      </c>
    </row>
    <row r="10" spans="1:9" ht="48" x14ac:dyDescent="0.2">
      <c r="A10" s="9" t="s">
        <v>8</v>
      </c>
      <c r="B10" s="10" t="s">
        <v>5</v>
      </c>
      <c r="C10" s="10" t="s">
        <v>6</v>
      </c>
      <c r="D10" s="10"/>
      <c r="E10" s="61"/>
      <c r="F10" s="11" t="s">
        <v>18</v>
      </c>
      <c r="G10" s="14">
        <f>SUM(G11)</f>
        <v>1689.3999999999999</v>
      </c>
      <c r="H10" s="14">
        <f>SUM(H16)</f>
        <v>1608.7</v>
      </c>
      <c r="I10" s="14">
        <f>SUM(I16)</f>
        <v>1608.7</v>
      </c>
    </row>
    <row r="11" spans="1:9" ht="61.5" customHeight="1" x14ac:dyDescent="0.2">
      <c r="A11" s="9" t="s">
        <v>8</v>
      </c>
      <c r="B11" s="10" t="s">
        <v>5</v>
      </c>
      <c r="C11" s="10" t="s">
        <v>6</v>
      </c>
      <c r="D11" s="10" t="s">
        <v>69</v>
      </c>
      <c r="E11" s="61"/>
      <c r="F11" s="24" t="s">
        <v>98</v>
      </c>
      <c r="G11" s="14">
        <f>SUM(G16+G12)</f>
        <v>1689.3999999999999</v>
      </c>
      <c r="H11" s="14">
        <f>SUM(H16)</f>
        <v>1608.7</v>
      </c>
      <c r="I11" s="14">
        <f>SUM(I16)</f>
        <v>1608.7</v>
      </c>
    </row>
    <row r="12" spans="1:9" ht="25.5" customHeight="1" x14ac:dyDescent="0.2">
      <c r="A12" s="9" t="s">
        <v>8</v>
      </c>
      <c r="B12" s="10" t="s">
        <v>5</v>
      </c>
      <c r="C12" s="10" t="s">
        <v>6</v>
      </c>
      <c r="D12" s="10" t="s">
        <v>68</v>
      </c>
      <c r="E12" s="61"/>
      <c r="F12" s="24" t="s">
        <v>121</v>
      </c>
      <c r="G12" s="14">
        <f>SUM(G13)</f>
        <v>10</v>
      </c>
      <c r="H12" s="14"/>
      <c r="I12" s="14"/>
    </row>
    <row r="13" spans="1:9" ht="25.5" customHeight="1" x14ac:dyDescent="0.2">
      <c r="A13" s="9" t="s">
        <v>8</v>
      </c>
      <c r="B13" s="10" t="s">
        <v>5</v>
      </c>
      <c r="C13" s="10" t="s">
        <v>6</v>
      </c>
      <c r="D13" s="10" t="s">
        <v>122</v>
      </c>
      <c r="E13" s="61"/>
      <c r="F13" s="123" t="s">
        <v>120</v>
      </c>
      <c r="G13" s="14">
        <f>SUM(G14)</f>
        <v>10</v>
      </c>
      <c r="H13" s="14"/>
      <c r="I13" s="14"/>
    </row>
    <row r="14" spans="1:9" ht="24.75" customHeight="1" x14ac:dyDescent="0.2">
      <c r="A14" s="9" t="s">
        <v>8</v>
      </c>
      <c r="B14" s="10" t="s">
        <v>5</v>
      </c>
      <c r="C14" s="10" t="s">
        <v>6</v>
      </c>
      <c r="D14" s="10" t="s">
        <v>122</v>
      </c>
      <c r="E14" s="117" t="s">
        <v>74</v>
      </c>
      <c r="F14" s="124" t="s">
        <v>75</v>
      </c>
      <c r="G14" s="14">
        <f>SUM(G15)</f>
        <v>10</v>
      </c>
      <c r="H14" s="14"/>
      <c r="I14" s="14"/>
    </row>
    <row r="15" spans="1:9" ht="27.75" customHeight="1" x14ac:dyDescent="0.2">
      <c r="A15" s="9" t="s">
        <v>8</v>
      </c>
      <c r="B15" s="10" t="s">
        <v>5</v>
      </c>
      <c r="C15" s="10" t="s">
        <v>6</v>
      </c>
      <c r="D15" s="10" t="s">
        <v>122</v>
      </c>
      <c r="E15" s="117" t="s">
        <v>34</v>
      </c>
      <c r="F15" s="60" t="s">
        <v>35</v>
      </c>
      <c r="G15" s="14">
        <v>10</v>
      </c>
      <c r="H15" s="14"/>
      <c r="I15" s="14"/>
    </row>
    <row r="16" spans="1:9" x14ac:dyDescent="0.2">
      <c r="A16" s="9" t="s">
        <v>8</v>
      </c>
      <c r="B16" s="10" t="s">
        <v>5</v>
      </c>
      <c r="C16" s="10" t="s">
        <v>6</v>
      </c>
      <c r="D16" s="10" t="s">
        <v>79</v>
      </c>
      <c r="E16" s="64"/>
      <c r="F16" s="91" t="s">
        <v>50</v>
      </c>
      <c r="G16" s="14">
        <f t="shared" ref="G16:I16" si="0">SUM(G17)</f>
        <v>1679.3999999999999</v>
      </c>
      <c r="H16" s="14">
        <f t="shared" si="0"/>
        <v>1608.7</v>
      </c>
      <c r="I16" s="14">
        <f t="shared" si="0"/>
        <v>1608.7</v>
      </c>
    </row>
    <row r="17" spans="1:10" ht="38.25" x14ac:dyDescent="0.2">
      <c r="A17" s="9" t="s">
        <v>8</v>
      </c>
      <c r="B17" s="10" t="s">
        <v>5</v>
      </c>
      <c r="C17" s="10" t="s">
        <v>6</v>
      </c>
      <c r="D17" s="10" t="s">
        <v>80</v>
      </c>
      <c r="E17" s="64"/>
      <c r="F17" s="60" t="s">
        <v>51</v>
      </c>
      <c r="G17" s="14">
        <f>SUM(G24+G29+G18+G21)</f>
        <v>1679.3999999999999</v>
      </c>
      <c r="H17" s="14">
        <f>SUM(H24+H29)</f>
        <v>1608.7</v>
      </c>
      <c r="I17" s="14">
        <f>SUM(I24+I29)</f>
        <v>1608.7</v>
      </c>
    </row>
    <row r="18" spans="1:10" s="148" customFormat="1" ht="40.5" customHeight="1" x14ac:dyDescent="0.2">
      <c r="A18" s="9" t="s">
        <v>8</v>
      </c>
      <c r="B18" s="10" t="s">
        <v>5</v>
      </c>
      <c r="C18" s="10" t="s">
        <v>6</v>
      </c>
      <c r="D18" s="10" t="s">
        <v>134</v>
      </c>
      <c r="E18" s="64"/>
      <c r="F18" s="60" t="s">
        <v>133</v>
      </c>
      <c r="G18" s="14">
        <f>SUM(G19)</f>
        <v>35.6</v>
      </c>
      <c r="H18" s="14">
        <f t="shared" ref="H18:I19" si="1">SUM(H19)</f>
        <v>0</v>
      </c>
      <c r="I18" s="14">
        <f t="shared" si="1"/>
        <v>0</v>
      </c>
    </row>
    <row r="19" spans="1:10" s="148" customFormat="1" ht="60" x14ac:dyDescent="0.2">
      <c r="A19" s="9" t="s">
        <v>8</v>
      </c>
      <c r="B19" s="10" t="s">
        <v>5</v>
      </c>
      <c r="C19" s="10" t="s">
        <v>6</v>
      </c>
      <c r="D19" s="10" t="s">
        <v>134</v>
      </c>
      <c r="E19" s="80">
        <v>100</v>
      </c>
      <c r="F19" s="81" t="s">
        <v>73</v>
      </c>
      <c r="G19" s="14">
        <f>SUM(G20)</f>
        <v>35.6</v>
      </c>
      <c r="H19" s="14">
        <f t="shared" si="1"/>
        <v>0</v>
      </c>
      <c r="I19" s="14">
        <f t="shared" si="1"/>
        <v>0</v>
      </c>
    </row>
    <row r="20" spans="1:10" s="148" customFormat="1" ht="24" x14ac:dyDescent="0.2">
      <c r="A20" s="9" t="s">
        <v>8</v>
      </c>
      <c r="B20" s="10" t="s">
        <v>5</v>
      </c>
      <c r="C20" s="10" t="s">
        <v>6</v>
      </c>
      <c r="D20" s="10" t="s">
        <v>134</v>
      </c>
      <c r="E20" s="64" t="s">
        <v>32</v>
      </c>
      <c r="F20" s="65" t="s">
        <v>33</v>
      </c>
      <c r="G20" s="14">
        <v>35.6</v>
      </c>
      <c r="H20" s="14"/>
      <c r="I20" s="14"/>
      <c r="J20" s="148">
        <v>35.6</v>
      </c>
    </row>
    <row r="21" spans="1:10" s="148" customFormat="1" ht="51" x14ac:dyDescent="0.2">
      <c r="A21" s="9" t="s">
        <v>8</v>
      </c>
      <c r="B21" s="10" t="s">
        <v>5</v>
      </c>
      <c r="C21" s="10" t="s">
        <v>6</v>
      </c>
      <c r="D21" s="10" t="s">
        <v>135</v>
      </c>
      <c r="E21" s="64"/>
      <c r="F21" s="60" t="s">
        <v>132</v>
      </c>
      <c r="G21" s="14">
        <f>SUM(G22)</f>
        <v>4</v>
      </c>
      <c r="H21" s="14"/>
      <c r="I21" s="14"/>
    </row>
    <row r="22" spans="1:10" s="148" customFormat="1" ht="60" x14ac:dyDescent="0.2">
      <c r="A22" s="9" t="s">
        <v>8</v>
      </c>
      <c r="B22" s="10" t="s">
        <v>5</v>
      </c>
      <c r="C22" s="10" t="s">
        <v>6</v>
      </c>
      <c r="D22" s="10" t="s">
        <v>135</v>
      </c>
      <c r="E22" s="80">
        <v>100</v>
      </c>
      <c r="F22" s="81" t="s">
        <v>73</v>
      </c>
      <c r="G22" s="14">
        <f>SUM(G23)</f>
        <v>4</v>
      </c>
      <c r="H22" s="14"/>
      <c r="I22" s="14"/>
    </row>
    <row r="23" spans="1:10" s="148" customFormat="1" ht="24" x14ac:dyDescent="0.2">
      <c r="A23" s="9" t="s">
        <v>8</v>
      </c>
      <c r="B23" s="10" t="s">
        <v>5</v>
      </c>
      <c r="C23" s="10" t="s">
        <v>6</v>
      </c>
      <c r="D23" s="10" t="s">
        <v>135</v>
      </c>
      <c r="E23" s="64" t="s">
        <v>32</v>
      </c>
      <c r="F23" s="65" t="s">
        <v>33</v>
      </c>
      <c r="G23" s="14">
        <v>4</v>
      </c>
      <c r="H23" s="14"/>
      <c r="I23" s="14"/>
      <c r="J23" s="148">
        <v>4</v>
      </c>
    </row>
    <row r="24" spans="1:10" ht="24" x14ac:dyDescent="0.2">
      <c r="A24" s="27" t="s">
        <v>8</v>
      </c>
      <c r="B24" s="28" t="s">
        <v>5</v>
      </c>
      <c r="C24" s="28" t="s">
        <v>6</v>
      </c>
      <c r="D24" s="28" t="s">
        <v>82</v>
      </c>
      <c r="E24" s="63"/>
      <c r="F24" s="26" t="s">
        <v>52</v>
      </c>
      <c r="G24" s="29">
        <f>SUM(G25+G27)</f>
        <v>1086.8</v>
      </c>
      <c r="H24" s="29">
        <f>SUM(H25+H27)</f>
        <v>1055.7</v>
      </c>
      <c r="I24" s="29">
        <f>SUM(I25+I27)</f>
        <v>1055.7</v>
      </c>
    </row>
    <row r="25" spans="1:10" ht="60" x14ac:dyDescent="0.2">
      <c r="A25" s="82">
        <v>601</v>
      </c>
      <c r="B25" s="84" t="s">
        <v>5</v>
      </c>
      <c r="C25" s="84" t="s">
        <v>6</v>
      </c>
      <c r="D25" s="28" t="s">
        <v>82</v>
      </c>
      <c r="E25" s="80">
        <v>100</v>
      </c>
      <c r="F25" s="81" t="s">
        <v>73</v>
      </c>
      <c r="G25" s="29">
        <f>SUM(G26)</f>
        <v>591.1</v>
      </c>
      <c r="H25" s="29">
        <f>SUM(H26)</f>
        <v>560</v>
      </c>
      <c r="I25" s="29">
        <f>SUM(I26)</f>
        <v>560</v>
      </c>
    </row>
    <row r="26" spans="1:10" ht="24" x14ac:dyDescent="0.2">
      <c r="A26" s="9" t="s">
        <v>8</v>
      </c>
      <c r="B26" s="10" t="s">
        <v>5</v>
      </c>
      <c r="C26" s="10" t="s">
        <v>6</v>
      </c>
      <c r="D26" s="28" t="s">
        <v>82</v>
      </c>
      <c r="E26" s="64" t="s">
        <v>32</v>
      </c>
      <c r="F26" s="65" t="s">
        <v>33</v>
      </c>
      <c r="G26" s="66">
        <v>591.1</v>
      </c>
      <c r="H26" s="66">
        <v>560</v>
      </c>
      <c r="I26" s="66">
        <v>560</v>
      </c>
      <c r="J26">
        <v>-4</v>
      </c>
    </row>
    <row r="27" spans="1:10" ht="24" x14ac:dyDescent="0.2">
      <c r="A27" s="82">
        <v>701</v>
      </c>
      <c r="B27" s="84" t="s">
        <v>5</v>
      </c>
      <c r="C27" s="84" t="s">
        <v>6</v>
      </c>
      <c r="D27" s="28" t="s">
        <v>82</v>
      </c>
      <c r="E27" s="64" t="s">
        <v>74</v>
      </c>
      <c r="F27" s="83" t="s">
        <v>75</v>
      </c>
      <c r="G27" s="66">
        <f>SUM(G28)</f>
        <v>495.7</v>
      </c>
      <c r="H27" s="66">
        <f>SUM(H28)</f>
        <v>495.7</v>
      </c>
      <c r="I27" s="66">
        <f>SUM(I28)</f>
        <v>495.7</v>
      </c>
    </row>
    <row r="28" spans="1:10" ht="25.5" x14ac:dyDescent="0.2">
      <c r="A28" s="9" t="s">
        <v>8</v>
      </c>
      <c r="B28" s="10" t="s">
        <v>5</v>
      </c>
      <c r="C28" s="10" t="s">
        <v>6</v>
      </c>
      <c r="D28" s="28" t="s">
        <v>82</v>
      </c>
      <c r="E28" s="64" t="s">
        <v>34</v>
      </c>
      <c r="F28" s="60" t="s">
        <v>35</v>
      </c>
      <c r="G28" s="66">
        <v>495.7</v>
      </c>
      <c r="H28" s="66">
        <v>495.7</v>
      </c>
      <c r="I28" s="66">
        <v>495.7</v>
      </c>
    </row>
    <row r="29" spans="1:10" ht="24" x14ac:dyDescent="0.2">
      <c r="A29" s="27" t="s">
        <v>8</v>
      </c>
      <c r="B29" s="28" t="s">
        <v>5</v>
      </c>
      <c r="C29" s="28" t="s">
        <v>6</v>
      </c>
      <c r="D29" s="28" t="s">
        <v>83</v>
      </c>
      <c r="E29" s="63"/>
      <c r="F29" s="26" t="s">
        <v>53</v>
      </c>
      <c r="G29" s="29">
        <f>G30</f>
        <v>553</v>
      </c>
      <c r="H29" s="29">
        <f>H30</f>
        <v>553</v>
      </c>
      <c r="I29" s="29">
        <f>I30</f>
        <v>553</v>
      </c>
    </row>
    <row r="30" spans="1:10" ht="60" x14ac:dyDescent="0.2">
      <c r="A30" s="82">
        <v>701</v>
      </c>
      <c r="B30" s="84" t="s">
        <v>5</v>
      </c>
      <c r="C30" s="84" t="s">
        <v>6</v>
      </c>
      <c r="D30" s="28" t="s">
        <v>83</v>
      </c>
      <c r="E30" s="80">
        <v>100</v>
      </c>
      <c r="F30" s="81" t="s">
        <v>73</v>
      </c>
      <c r="G30" s="29">
        <f>SUM(G31)</f>
        <v>553</v>
      </c>
      <c r="H30" s="29">
        <f>SUM(H31)</f>
        <v>553</v>
      </c>
      <c r="I30" s="29">
        <f>SUM(I31)</f>
        <v>553</v>
      </c>
    </row>
    <row r="31" spans="1:10" s="3" customFormat="1" ht="24" x14ac:dyDescent="0.2">
      <c r="A31" s="9" t="s">
        <v>8</v>
      </c>
      <c r="B31" s="10" t="s">
        <v>5</v>
      </c>
      <c r="C31" s="10" t="s">
        <v>6</v>
      </c>
      <c r="D31" s="28" t="s">
        <v>83</v>
      </c>
      <c r="E31" s="64" t="s">
        <v>32</v>
      </c>
      <c r="F31" s="65" t="s">
        <v>33</v>
      </c>
      <c r="G31" s="66">
        <v>553</v>
      </c>
      <c r="H31" s="66">
        <v>553</v>
      </c>
      <c r="I31" s="66">
        <v>553</v>
      </c>
    </row>
    <row r="32" spans="1:10" s="3" customFormat="1" ht="24" x14ac:dyDescent="0.2">
      <c r="A32" s="9" t="s">
        <v>8</v>
      </c>
      <c r="B32" s="10" t="s">
        <v>5</v>
      </c>
      <c r="C32" s="10"/>
      <c r="D32" s="10" t="s">
        <v>72</v>
      </c>
      <c r="E32" s="64"/>
      <c r="F32" s="65" t="s">
        <v>54</v>
      </c>
      <c r="G32" s="66">
        <f>SUM(G38+G33)</f>
        <v>108.9</v>
      </c>
      <c r="H32" s="66">
        <f>SUM(H38)</f>
        <v>1</v>
      </c>
      <c r="I32" s="66">
        <f>SUM(I38)</f>
        <v>1</v>
      </c>
    </row>
    <row r="33" spans="1:10" s="3" customFormat="1" ht="24" x14ac:dyDescent="0.2">
      <c r="A33" s="9" t="s">
        <v>8</v>
      </c>
      <c r="B33" s="116" t="s">
        <v>5</v>
      </c>
      <c r="C33" s="116" t="s">
        <v>100</v>
      </c>
      <c r="D33" s="116"/>
      <c r="E33" s="117"/>
      <c r="F33" s="112" t="s">
        <v>101</v>
      </c>
      <c r="G33" s="66">
        <f>SUM(G34)</f>
        <v>107.9</v>
      </c>
      <c r="H33" s="66"/>
      <c r="I33" s="66"/>
    </row>
    <row r="34" spans="1:10" s="3" customFormat="1" x14ac:dyDescent="0.2">
      <c r="A34" s="9" t="s">
        <v>8</v>
      </c>
      <c r="B34" s="116" t="s">
        <v>5</v>
      </c>
      <c r="C34" s="116" t="s">
        <v>100</v>
      </c>
      <c r="D34" s="116" t="s">
        <v>111</v>
      </c>
      <c r="E34" s="117"/>
      <c r="F34" s="81" t="s">
        <v>102</v>
      </c>
      <c r="G34" s="66">
        <f>SUM(G35)</f>
        <v>107.9</v>
      </c>
      <c r="H34" s="66"/>
      <c r="I34" s="66"/>
    </row>
    <row r="35" spans="1:10" s="3" customFormat="1" x14ac:dyDescent="0.2">
      <c r="A35" s="9" t="s">
        <v>8</v>
      </c>
      <c r="B35" s="116" t="s">
        <v>5</v>
      </c>
      <c r="C35" s="116" t="s">
        <v>100</v>
      </c>
      <c r="D35" s="116" t="s">
        <v>111</v>
      </c>
      <c r="E35" s="85">
        <v>800</v>
      </c>
      <c r="F35" s="83" t="s">
        <v>76</v>
      </c>
      <c r="G35" s="66">
        <f>SUM(G36)</f>
        <v>107.9</v>
      </c>
      <c r="H35" s="66"/>
      <c r="I35" s="66"/>
    </row>
    <row r="36" spans="1:10" s="3" customFormat="1" ht="13.5" customHeight="1" x14ac:dyDescent="0.2">
      <c r="A36" s="9" t="s">
        <v>8</v>
      </c>
      <c r="B36" s="116" t="s">
        <v>5</v>
      </c>
      <c r="C36" s="116" t="s">
        <v>100</v>
      </c>
      <c r="D36" s="116" t="s">
        <v>111</v>
      </c>
      <c r="E36" s="117" t="s">
        <v>117</v>
      </c>
      <c r="F36" s="81" t="s">
        <v>118</v>
      </c>
      <c r="G36" s="66">
        <v>107.9</v>
      </c>
      <c r="H36" s="66"/>
      <c r="I36" s="66"/>
    </row>
    <row r="37" spans="1:10" s="3" customFormat="1" x14ac:dyDescent="0.2">
      <c r="A37" s="9" t="s">
        <v>8</v>
      </c>
      <c r="B37" s="10" t="s">
        <v>5</v>
      </c>
      <c r="C37" s="10" t="s">
        <v>30</v>
      </c>
      <c r="D37" s="10"/>
      <c r="E37" s="64"/>
      <c r="F37" s="67" t="s">
        <v>24</v>
      </c>
      <c r="G37" s="66">
        <f>SUM(G38)</f>
        <v>1</v>
      </c>
      <c r="H37" s="66">
        <f>SUM(H38)</f>
        <v>1</v>
      </c>
      <c r="I37" s="66">
        <f>SUM(I38)</f>
        <v>1</v>
      </c>
    </row>
    <row r="38" spans="1:10" s="3" customFormat="1" x14ac:dyDescent="0.2">
      <c r="A38" s="9" t="s">
        <v>8</v>
      </c>
      <c r="B38" s="10" t="s">
        <v>5</v>
      </c>
      <c r="C38" s="10" t="s">
        <v>30</v>
      </c>
      <c r="D38" s="10" t="s">
        <v>84</v>
      </c>
      <c r="E38" s="64"/>
      <c r="F38" s="65" t="s">
        <v>25</v>
      </c>
      <c r="G38" s="66">
        <f t="shared" ref="G38:I39" si="2">SUM(G39)</f>
        <v>1</v>
      </c>
      <c r="H38" s="66">
        <f t="shared" si="2"/>
        <v>1</v>
      </c>
      <c r="I38" s="66">
        <f t="shared" si="2"/>
        <v>1</v>
      </c>
    </row>
    <row r="39" spans="1:10" s="3" customFormat="1" x14ac:dyDescent="0.2">
      <c r="A39" s="85">
        <v>701</v>
      </c>
      <c r="B39" s="86" t="s">
        <v>5</v>
      </c>
      <c r="C39" s="86" t="s">
        <v>30</v>
      </c>
      <c r="D39" s="10" t="s">
        <v>84</v>
      </c>
      <c r="E39" s="87">
        <v>800</v>
      </c>
      <c r="F39" s="83" t="s">
        <v>76</v>
      </c>
      <c r="G39" s="66">
        <f t="shared" si="2"/>
        <v>1</v>
      </c>
      <c r="H39" s="66">
        <f t="shared" si="2"/>
        <v>1</v>
      </c>
      <c r="I39" s="66">
        <f t="shared" si="2"/>
        <v>1</v>
      </c>
    </row>
    <row r="40" spans="1:10" s="3" customFormat="1" ht="12" customHeight="1" x14ac:dyDescent="0.2">
      <c r="A40" s="9" t="s">
        <v>8</v>
      </c>
      <c r="B40" s="10" t="s">
        <v>5</v>
      </c>
      <c r="C40" s="10" t="s">
        <v>30</v>
      </c>
      <c r="D40" s="10" t="s">
        <v>84</v>
      </c>
      <c r="E40" s="68">
        <v>870</v>
      </c>
      <c r="F40" s="65" t="s">
        <v>31</v>
      </c>
      <c r="G40" s="15">
        <v>1</v>
      </c>
      <c r="H40" s="15">
        <v>1</v>
      </c>
      <c r="I40" s="15">
        <v>1</v>
      </c>
    </row>
    <row r="41" spans="1:10" s="3" customFormat="1" ht="26.25" customHeight="1" x14ac:dyDescent="0.2">
      <c r="A41" s="9" t="s">
        <v>8</v>
      </c>
      <c r="B41" s="10" t="s">
        <v>5</v>
      </c>
      <c r="C41" s="10" t="s">
        <v>46</v>
      </c>
      <c r="D41" s="10" t="s">
        <v>68</v>
      </c>
      <c r="E41" s="61"/>
      <c r="F41" s="24" t="s">
        <v>91</v>
      </c>
      <c r="G41" s="14">
        <f>SUM(G42)</f>
        <v>52.35</v>
      </c>
      <c r="H41" s="14">
        <f>SUM(H42)</f>
        <v>0.15</v>
      </c>
      <c r="I41" s="14">
        <f>SUM(I42)</f>
        <v>0.15</v>
      </c>
    </row>
    <row r="42" spans="1:10" s="3" customFormat="1" ht="15.75" customHeight="1" x14ac:dyDescent="0.2">
      <c r="A42" s="9" t="s">
        <v>8</v>
      </c>
      <c r="B42" s="10" t="s">
        <v>5</v>
      </c>
      <c r="C42" s="10" t="s">
        <v>46</v>
      </c>
      <c r="D42" s="10"/>
      <c r="E42" s="10"/>
      <c r="F42" s="77" t="s">
        <v>47</v>
      </c>
      <c r="G42" s="14">
        <f>SUM(G43+G49+G46)</f>
        <v>52.35</v>
      </c>
      <c r="H42" s="14">
        <f>SUM(H43+H49)</f>
        <v>0.15</v>
      </c>
      <c r="I42" s="14">
        <f>SUM(I43+I49)</f>
        <v>0.15</v>
      </c>
    </row>
    <row r="43" spans="1:10" s="3" customFormat="1" ht="75.75" customHeight="1" x14ac:dyDescent="0.2">
      <c r="A43" s="9" t="s">
        <v>8</v>
      </c>
      <c r="B43" s="10" t="s">
        <v>5</v>
      </c>
      <c r="C43" s="10" t="s">
        <v>46</v>
      </c>
      <c r="D43" s="10" t="s">
        <v>109</v>
      </c>
      <c r="E43" s="61"/>
      <c r="F43" s="11" t="s">
        <v>61</v>
      </c>
      <c r="G43" s="14">
        <f t="shared" ref="G43:I44" si="3">SUM(G44)</f>
        <v>0.15</v>
      </c>
      <c r="H43" s="14">
        <f t="shared" si="3"/>
        <v>0.15</v>
      </c>
      <c r="I43" s="14">
        <f t="shared" si="3"/>
        <v>0.15</v>
      </c>
    </row>
    <row r="44" spans="1:10" s="3" customFormat="1" ht="28.5" customHeight="1" x14ac:dyDescent="0.2">
      <c r="A44" s="9" t="s">
        <v>8</v>
      </c>
      <c r="B44" s="10" t="s">
        <v>5</v>
      </c>
      <c r="C44" s="10" t="s">
        <v>46</v>
      </c>
      <c r="D44" s="10" t="s">
        <v>109</v>
      </c>
      <c r="E44" s="64" t="s">
        <v>74</v>
      </c>
      <c r="F44" s="83" t="s">
        <v>75</v>
      </c>
      <c r="G44" s="14">
        <f t="shared" si="3"/>
        <v>0.15</v>
      </c>
      <c r="H44" s="14">
        <f t="shared" si="3"/>
        <v>0.15</v>
      </c>
      <c r="I44" s="14">
        <f t="shared" si="3"/>
        <v>0.15</v>
      </c>
    </row>
    <row r="45" spans="1:10" s="3" customFormat="1" ht="23.25" customHeight="1" x14ac:dyDescent="0.2">
      <c r="A45" s="9" t="s">
        <v>8</v>
      </c>
      <c r="B45" s="10" t="s">
        <v>5</v>
      </c>
      <c r="C45" s="10" t="s">
        <v>46</v>
      </c>
      <c r="D45" s="10" t="s">
        <v>109</v>
      </c>
      <c r="E45" s="64" t="s">
        <v>34</v>
      </c>
      <c r="F45" s="60" t="s">
        <v>35</v>
      </c>
      <c r="G45" s="14">
        <v>0.15</v>
      </c>
      <c r="H45" s="14">
        <v>0.15</v>
      </c>
      <c r="I45" s="14">
        <v>0.15</v>
      </c>
    </row>
    <row r="46" spans="1:10" s="3" customFormat="1" ht="111.75" customHeight="1" x14ac:dyDescent="0.2">
      <c r="A46" s="9" t="s">
        <v>8</v>
      </c>
      <c r="B46" s="10" t="s">
        <v>5</v>
      </c>
      <c r="C46" s="10" t="s">
        <v>46</v>
      </c>
      <c r="D46" s="10" t="s">
        <v>130</v>
      </c>
      <c r="E46" s="64"/>
      <c r="F46" s="134" t="s">
        <v>129</v>
      </c>
      <c r="G46" s="135">
        <f t="shared" ref="G46:I47" si="4">SUM(G47)</f>
        <v>2.2000000000000002</v>
      </c>
      <c r="H46" s="135">
        <f t="shared" si="4"/>
        <v>0</v>
      </c>
      <c r="I46" s="135">
        <f t="shared" si="4"/>
        <v>0</v>
      </c>
    </row>
    <row r="47" spans="1:10" s="3" customFormat="1" ht="23.25" customHeight="1" x14ac:dyDescent="0.2">
      <c r="A47" s="9" t="s">
        <v>8</v>
      </c>
      <c r="B47" s="10" t="s">
        <v>5</v>
      </c>
      <c r="C47" s="10" t="s">
        <v>46</v>
      </c>
      <c r="D47" s="10" t="s">
        <v>130</v>
      </c>
      <c r="E47" s="136">
        <v>100</v>
      </c>
      <c r="F47" s="137" t="s">
        <v>73</v>
      </c>
      <c r="G47" s="135">
        <f t="shared" si="4"/>
        <v>2.2000000000000002</v>
      </c>
      <c r="H47" s="135">
        <f t="shared" si="4"/>
        <v>0</v>
      </c>
      <c r="I47" s="135">
        <f t="shared" si="4"/>
        <v>0</v>
      </c>
    </row>
    <row r="48" spans="1:10" s="3" customFormat="1" ht="23.25" customHeight="1" x14ac:dyDescent="0.2">
      <c r="A48" s="9" t="s">
        <v>8</v>
      </c>
      <c r="B48" s="10" t="s">
        <v>5</v>
      </c>
      <c r="C48" s="10" t="s">
        <v>46</v>
      </c>
      <c r="D48" s="10" t="s">
        <v>130</v>
      </c>
      <c r="E48" s="64" t="s">
        <v>32</v>
      </c>
      <c r="F48" s="65" t="s">
        <v>33</v>
      </c>
      <c r="G48" s="135">
        <v>2.2000000000000002</v>
      </c>
      <c r="H48" s="14">
        <v>0</v>
      </c>
      <c r="I48" s="14">
        <v>0</v>
      </c>
      <c r="J48" s="121"/>
    </row>
    <row r="49" spans="1:10" ht="54" customHeight="1" x14ac:dyDescent="0.2">
      <c r="A49" s="131" t="s">
        <v>8</v>
      </c>
      <c r="B49" s="132" t="s">
        <v>5</v>
      </c>
      <c r="C49" s="132" t="s">
        <v>46</v>
      </c>
      <c r="D49" s="5" t="s">
        <v>112</v>
      </c>
      <c r="E49" s="133"/>
      <c r="F49" s="130" t="s">
        <v>113</v>
      </c>
      <c r="G49" s="14">
        <f t="shared" ref="G49:I50" si="5">SUM(G50)</f>
        <v>50</v>
      </c>
      <c r="H49" s="14">
        <f t="shared" si="5"/>
        <v>0</v>
      </c>
      <c r="I49" s="14">
        <f t="shared" si="5"/>
        <v>0</v>
      </c>
    </row>
    <row r="50" spans="1:10" ht="24" x14ac:dyDescent="0.2">
      <c r="A50" s="9" t="s">
        <v>8</v>
      </c>
      <c r="B50" s="10" t="s">
        <v>5</v>
      </c>
      <c r="C50" s="10" t="s">
        <v>46</v>
      </c>
      <c r="D50" s="76" t="s">
        <v>112</v>
      </c>
      <c r="E50" s="64" t="s">
        <v>74</v>
      </c>
      <c r="F50" s="83" t="s">
        <v>75</v>
      </c>
      <c r="G50" s="14">
        <f t="shared" si="5"/>
        <v>50</v>
      </c>
      <c r="H50" s="14">
        <f t="shared" si="5"/>
        <v>0</v>
      </c>
      <c r="I50" s="14">
        <f t="shared" si="5"/>
        <v>0</v>
      </c>
    </row>
    <row r="51" spans="1:10" ht="25.5" x14ac:dyDescent="0.2">
      <c r="A51" s="9" t="s">
        <v>8</v>
      </c>
      <c r="B51" s="10" t="s">
        <v>5</v>
      </c>
      <c r="C51" s="10" t="s">
        <v>46</v>
      </c>
      <c r="D51" s="76" t="s">
        <v>112</v>
      </c>
      <c r="E51" s="64" t="s">
        <v>34</v>
      </c>
      <c r="F51" s="60" t="s">
        <v>35</v>
      </c>
      <c r="G51" s="14">
        <v>50</v>
      </c>
      <c r="H51" s="14">
        <v>0</v>
      </c>
      <c r="I51" s="14">
        <v>0</v>
      </c>
    </row>
    <row r="52" spans="1:10" s="3" customFormat="1" x14ac:dyDescent="0.2">
      <c r="A52" s="8" t="s">
        <v>8</v>
      </c>
      <c r="B52" s="59" t="s">
        <v>13</v>
      </c>
      <c r="C52" s="59" t="s">
        <v>28</v>
      </c>
      <c r="D52" s="59"/>
      <c r="E52" s="88"/>
      <c r="F52" s="20" t="s">
        <v>14</v>
      </c>
      <c r="G52" s="143">
        <f>SUM(G53)</f>
        <v>76.5</v>
      </c>
      <c r="H52" s="143">
        <f t="shared" ref="H52:I55" si="6">SUM(H53)</f>
        <v>76.400000000000006</v>
      </c>
      <c r="I52" s="143">
        <f t="shared" si="6"/>
        <v>79.100000000000009</v>
      </c>
    </row>
    <row r="53" spans="1:10" s="3" customFormat="1" ht="62.25" customHeight="1" x14ac:dyDescent="0.2">
      <c r="A53" s="9" t="s">
        <v>8</v>
      </c>
      <c r="B53" s="10" t="s">
        <v>13</v>
      </c>
      <c r="C53" s="10" t="s">
        <v>28</v>
      </c>
      <c r="D53" s="10" t="s">
        <v>69</v>
      </c>
      <c r="E53" s="61"/>
      <c r="F53" s="24" t="s">
        <v>98</v>
      </c>
      <c r="G53" s="66">
        <f>SUM(G54)</f>
        <v>76.5</v>
      </c>
      <c r="H53" s="66">
        <f t="shared" si="6"/>
        <v>76.400000000000006</v>
      </c>
      <c r="I53" s="66">
        <f t="shared" si="6"/>
        <v>79.100000000000009</v>
      </c>
    </row>
    <row r="54" spans="1:10" s="3" customFormat="1" ht="24" x14ac:dyDescent="0.2">
      <c r="A54" s="9" t="s">
        <v>8</v>
      </c>
      <c r="B54" s="10" t="s">
        <v>13</v>
      </c>
      <c r="C54" s="10" t="s">
        <v>28</v>
      </c>
      <c r="D54" s="10" t="s">
        <v>68</v>
      </c>
      <c r="E54" s="61"/>
      <c r="F54" s="24" t="s">
        <v>91</v>
      </c>
      <c r="G54" s="66">
        <f>SUM(G55)</f>
        <v>76.5</v>
      </c>
      <c r="H54" s="66">
        <f t="shared" si="6"/>
        <v>76.400000000000006</v>
      </c>
      <c r="I54" s="66">
        <f t="shared" si="6"/>
        <v>79.100000000000009</v>
      </c>
    </row>
    <row r="55" spans="1:10" s="3" customFormat="1" x14ac:dyDescent="0.2">
      <c r="A55" s="27" t="s">
        <v>8</v>
      </c>
      <c r="B55" s="28" t="s">
        <v>13</v>
      </c>
      <c r="C55" s="28" t="s">
        <v>19</v>
      </c>
      <c r="D55" s="28"/>
      <c r="E55" s="63"/>
      <c r="F55" s="33" t="s">
        <v>15</v>
      </c>
      <c r="G55" s="69">
        <f>SUM(G56)</f>
        <v>76.5</v>
      </c>
      <c r="H55" s="69">
        <f t="shared" si="6"/>
        <v>76.400000000000006</v>
      </c>
      <c r="I55" s="69">
        <f t="shared" si="6"/>
        <v>79.100000000000009</v>
      </c>
    </row>
    <row r="56" spans="1:10" s="3" customFormat="1" ht="36" x14ac:dyDescent="0.2">
      <c r="A56" s="9" t="s">
        <v>8</v>
      </c>
      <c r="B56" s="10" t="s">
        <v>13</v>
      </c>
      <c r="C56" s="10" t="s">
        <v>19</v>
      </c>
      <c r="D56" s="10" t="s">
        <v>110</v>
      </c>
      <c r="E56" s="61"/>
      <c r="F56" s="11" t="s">
        <v>95</v>
      </c>
      <c r="G56" s="15">
        <f>SUM(G57+G59)</f>
        <v>76.5</v>
      </c>
      <c r="H56" s="15">
        <f>SUM(H57+H59)</f>
        <v>76.400000000000006</v>
      </c>
      <c r="I56" s="15">
        <f>SUM(I57+I59)</f>
        <v>79.100000000000009</v>
      </c>
    </row>
    <row r="57" spans="1:10" s="3" customFormat="1" ht="60" x14ac:dyDescent="0.2">
      <c r="A57" s="9" t="s">
        <v>8</v>
      </c>
      <c r="B57" s="10" t="s">
        <v>13</v>
      </c>
      <c r="C57" s="10" t="s">
        <v>19</v>
      </c>
      <c r="D57" s="10" t="s">
        <v>110</v>
      </c>
      <c r="E57" s="80">
        <v>100</v>
      </c>
      <c r="F57" s="81" t="s">
        <v>73</v>
      </c>
      <c r="G57" s="15">
        <f>SUM(G58)</f>
        <v>68.329160000000002</v>
      </c>
      <c r="H57" s="15">
        <f>SUM(H58)</f>
        <v>65.458920000000006</v>
      </c>
      <c r="I57" s="15">
        <f>SUM(I58)</f>
        <v>65.458920000000006</v>
      </c>
    </row>
    <row r="58" spans="1:10" s="3" customFormat="1" ht="24" x14ac:dyDescent="0.2">
      <c r="A58" s="9" t="s">
        <v>8</v>
      </c>
      <c r="B58" s="10" t="s">
        <v>13</v>
      </c>
      <c r="C58" s="10" t="s">
        <v>19</v>
      </c>
      <c r="D58" s="10" t="s">
        <v>110</v>
      </c>
      <c r="E58" s="64" t="s">
        <v>32</v>
      </c>
      <c r="F58" s="65" t="s">
        <v>33</v>
      </c>
      <c r="G58" s="15">
        <v>68.329160000000002</v>
      </c>
      <c r="H58" s="15">
        <v>65.458920000000006</v>
      </c>
      <c r="I58" s="15">
        <v>65.458920000000006</v>
      </c>
      <c r="J58" s="121">
        <v>0.27023999999999998</v>
      </c>
    </row>
    <row r="59" spans="1:10" s="3" customFormat="1" ht="24" x14ac:dyDescent="0.2">
      <c r="A59" s="9" t="s">
        <v>8</v>
      </c>
      <c r="B59" s="10" t="s">
        <v>13</v>
      </c>
      <c r="C59" s="10" t="s">
        <v>19</v>
      </c>
      <c r="D59" s="10" t="s">
        <v>110</v>
      </c>
      <c r="E59" s="64" t="s">
        <v>74</v>
      </c>
      <c r="F59" s="83" t="s">
        <v>75</v>
      </c>
      <c r="G59" s="15">
        <f>SUM(G60)</f>
        <v>8.1708400000000001</v>
      </c>
      <c r="H59" s="15">
        <f>SUM(H60)</f>
        <v>10.941079999999999</v>
      </c>
      <c r="I59" s="15">
        <f>SUM(I60)</f>
        <v>13.641080000000001</v>
      </c>
    </row>
    <row r="60" spans="1:10" ht="25.5" x14ac:dyDescent="0.2">
      <c r="A60" s="9" t="s">
        <v>8</v>
      </c>
      <c r="B60" s="10" t="s">
        <v>13</v>
      </c>
      <c r="C60" s="10" t="s">
        <v>19</v>
      </c>
      <c r="D60" s="10" t="s">
        <v>110</v>
      </c>
      <c r="E60" s="64" t="s">
        <v>34</v>
      </c>
      <c r="F60" s="60" t="s">
        <v>35</v>
      </c>
      <c r="G60" s="15">
        <v>8.1708400000000001</v>
      </c>
      <c r="H60" s="15">
        <v>10.941079999999999</v>
      </c>
      <c r="I60" s="15">
        <v>13.641080000000001</v>
      </c>
      <c r="J60">
        <v>-1.8702399999999999</v>
      </c>
    </row>
    <row r="61" spans="1:10" ht="24" x14ac:dyDescent="0.2">
      <c r="A61" s="8" t="s">
        <v>8</v>
      </c>
      <c r="B61" s="59" t="s">
        <v>19</v>
      </c>
      <c r="C61" s="59" t="s">
        <v>28</v>
      </c>
      <c r="D61" s="25"/>
      <c r="E61" s="144"/>
      <c r="F61" s="139" t="s">
        <v>36</v>
      </c>
      <c r="G61" s="145">
        <f>SUM(G62)</f>
        <v>110.3</v>
      </c>
      <c r="H61" s="145">
        <f t="shared" ref="H61:I63" si="7">SUM(H62)</f>
        <v>131.97999999999999</v>
      </c>
      <c r="I61" s="145">
        <f t="shared" si="7"/>
        <v>111.84</v>
      </c>
    </row>
    <row r="62" spans="1:10" ht="64.5" customHeight="1" x14ac:dyDescent="0.2">
      <c r="A62" s="9" t="s">
        <v>8</v>
      </c>
      <c r="B62" s="10" t="s">
        <v>19</v>
      </c>
      <c r="C62" s="10" t="s">
        <v>28</v>
      </c>
      <c r="D62" s="10" t="s">
        <v>69</v>
      </c>
      <c r="E62" s="70"/>
      <c r="F62" s="24" t="s">
        <v>98</v>
      </c>
      <c r="G62" s="15">
        <f>SUM(G63)</f>
        <v>110.3</v>
      </c>
      <c r="H62" s="15">
        <f t="shared" si="7"/>
        <v>131.97999999999999</v>
      </c>
      <c r="I62" s="15">
        <f t="shared" si="7"/>
        <v>111.84</v>
      </c>
    </row>
    <row r="63" spans="1:10" ht="36" x14ac:dyDescent="0.2">
      <c r="A63" s="9" t="s">
        <v>8</v>
      </c>
      <c r="B63" s="10" t="s">
        <v>19</v>
      </c>
      <c r="C63" s="10" t="s">
        <v>28</v>
      </c>
      <c r="D63" s="10" t="s">
        <v>70</v>
      </c>
      <c r="E63" s="70"/>
      <c r="F63" s="78" t="s">
        <v>92</v>
      </c>
      <c r="G63" s="15">
        <f>SUM(G64)</f>
        <v>110.3</v>
      </c>
      <c r="H63" s="15">
        <f t="shared" si="7"/>
        <v>131.97999999999999</v>
      </c>
      <c r="I63" s="15">
        <f t="shared" si="7"/>
        <v>111.84</v>
      </c>
    </row>
    <row r="64" spans="1:10" s="3" customFormat="1" x14ac:dyDescent="0.2">
      <c r="A64" s="27" t="s">
        <v>8</v>
      </c>
      <c r="B64" s="28" t="s">
        <v>19</v>
      </c>
      <c r="C64" s="28" t="s">
        <v>37</v>
      </c>
      <c r="D64" s="28"/>
      <c r="E64" s="71"/>
      <c r="F64" s="67" t="s">
        <v>38</v>
      </c>
      <c r="G64" s="29">
        <f>SUM(G68+G65)</f>
        <v>110.3</v>
      </c>
      <c r="H64" s="29">
        <f>SUM(H68+H65)</f>
        <v>131.97999999999999</v>
      </c>
      <c r="I64" s="29">
        <f>SUM(I68+I65)</f>
        <v>111.84</v>
      </c>
    </row>
    <row r="65" spans="1:10" s="3" customFormat="1" ht="24.75" customHeight="1" x14ac:dyDescent="0.2">
      <c r="A65" s="27" t="s">
        <v>8</v>
      </c>
      <c r="B65" s="28" t="s">
        <v>19</v>
      </c>
      <c r="C65" s="75" t="s">
        <v>37</v>
      </c>
      <c r="D65" s="76" t="s">
        <v>85</v>
      </c>
      <c r="E65" s="40"/>
      <c r="F65" s="39" t="s">
        <v>66</v>
      </c>
      <c r="G65" s="15">
        <f t="shared" ref="G65:I66" si="8">SUM(G66)</f>
        <v>39.5</v>
      </c>
      <c r="H65" s="15">
        <f t="shared" si="8"/>
        <v>57.18</v>
      </c>
      <c r="I65" s="15">
        <f t="shared" si="8"/>
        <v>37.04</v>
      </c>
    </row>
    <row r="66" spans="1:10" s="3" customFormat="1" ht="24.75" customHeight="1" x14ac:dyDescent="0.2">
      <c r="A66" s="27" t="s">
        <v>8</v>
      </c>
      <c r="B66" s="28" t="s">
        <v>19</v>
      </c>
      <c r="C66" s="75" t="s">
        <v>37</v>
      </c>
      <c r="D66" s="76" t="s">
        <v>85</v>
      </c>
      <c r="E66" s="64" t="s">
        <v>74</v>
      </c>
      <c r="F66" s="83" t="s">
        <v>75</v>
      </c>
      <c r="G66" s="15">
        <f t="shared" si="8"/>
        <v>39.5</v>
      </c>
      <c r="H66" s="15">
        <f t="shared" si="8"/>
        <v>57.18</v>
      </c>
      <c r="I66" s="15">
        <f t="shared" si="8"/>
        <v>37.04</v>
      </c>
    </row>
    <row r="67" spans="1:10" s="3" customFormat="1" ht="25.5" x14ac:dyDescent="0.2">
      <c r="A67" s="27" t="s">
        <v>8</v>
      </c>
      <c r="B67" s="28" t="s">
        <v>19</v>
      </c>
      <c r="C67" s="75" t="s">
        <v>37</v>
      </c>
      <c r="D67" s="76" t="s">
        <v>85</v>
      </c>
      <c r="E67" s="64" t="s">
        <v>34</v>
      </c>
      <c r="F67" s="60" t="s">
        <v>35</v>
      </c>
      <c r="G67" s="15">
        <v>39.5</v>
      </c>
      <c r="H67" s="15">
        <v>57.18</v>
      </c>
      <c r="I67" s="15">
        <v>37.04</v>
      </c>
    </row>
    <row r="68" spans="1:10" s="3" customFormat="1" ht="24" x14ac:dyDescent="0.2">
      <c r="A68" s="9" t="s">
        <v>8</v>
      </c>
      <c r="B68" s="10" t="s">
        <v>19</v>
      </c>
      <c r="C68" s="10" t="s">
        <v>37</v>
      </c>
      <c r="D68" s="76" t="s">
        <v>90</v>
      </c>
      <c r="E68" s="70"/>
      <c r="F68" s="65" t="s">
        <v>55</v>
      </c>
      <c r="G68" s="15">
        <f t="shared" ref="G68:I69" si="9">SUM(G69)</f>
        <v>70.8</v>
      </c>
      <c r="H68" s="15">
        <f t="shared" si="9"/>
        <v>74.8</v>
      </c>
      <c r="I68" s="15">
        <f t="shared" si="9"/>
        <v>74.8</v>
      </c>
    </row>
    <row r="69" spans="1:10" s="3" customFormat="1" ht="24" x14ac:dyDescent="0.2">
      <c r="A69" s="9" t="s">
        <v>8</v>
      </c>
      <c r="B69" s="10" t="s">
        <v>19</v>
      </c>
      <c r="C69" s="10" t="s">
        <v>37</v>
      </c>
      <c r="D69" s="76" t="s">
        <v>90</v>
      </c>
      <c r="E69" s="64" t="s">
        <v>74</v>
      </c>
      <c r="F69" s="83" t="s">
        <v>75</v>
      </c>
      <c r="G69" s="15">
        <f t="shared" si="9"/>
        <v>70.8</v>
      </c>
      <c r="H69" s="15">
        <f t="shared" si="9"/>
        <v>74.8</v>
      </c>
      <c r="I69" s="15">
        <f t="shared" si="9"/>
        <v>74.8</v>
      </c>
    </row>
    <row r="70" spans="1:10" s="3" customFormat="1" ht="25.5" x14ac:dyDescent="0.2">
      <c r="A70" s="9" t="s">
        <v>8</v>
      </c>
      <c r="B70" s="10" t="s">
        <v>19</v>
      </c>
      <c r="C70" s="10" t="s">
        <v>37</v>
      </c>
      <c r="D70" s="76" t="s">
        <v>90</v>
      </c>
      <c r="E70" s="64" t="s">
        <v>34</v>
      </c>
      <c r="F70" s="60" t="s">
        <v>35</v>
      </c>
      <c r="G70" s="15">
        <v>70.8</v>
      </c>
      <c r="H70" s="15">
        <v>74.8</v>
      </c>
      <c r="I70" s="15">
        <v>74.8</v>
      </c>
      <c r="J70" s="121"/>
    </row>
    <row r="71" spans="1:10" s="3" customFormat="1" ht="15.75" customHeight="1" x14ac:dyDescent="0.2">
      <c r="A71" s="9" t="s">
        <v>8</v>
      </c>
      <c r="B71" s="10" t="s">
        <v>6</v>
      </c>
      <c r="C71" s="10" t="s">
        <v>28</v>
      </c>
      <c r="D71" s="10"/>
      <c r="E71" s="64"/>
      <c r="F71" s="142" t="s">
        <v>62</v>
      </c>
      <c r="G71" s="15">
        <f t="shared" ref="G71:I76" si="10">SUM(G72)</f>
        <v>543.22500000000002</v>
      </c>
      <c r="H71" s="15">
        <f t="shared" si="10"/>
        <v>347.25400000000002</v>
      </c>
      <c r="I71" s="15">
        <f t="shared" si="10"/>
        <v>369.59</v>
      </c>
    </row>
    <row r="72" spans="1:10" s="3" customFormat="1" ht="60.75" customHeight="1" x14ac:dyDescent="0.2">
      <c r="A72" s="9" t="s">
        <v>8</v>
      </c>
      <c r="B72" s="10" t="s">
        <v>6</v>
      </c>
      <c r="C72" s="10" t="s">
        <v>28</v>
      </c>
      <c r="D72" s="10" t="s">
        <v>69</v>
      </c>
      <c r="E72" s="64"/>
      <c r="F72" s="24" t="s">
        <v>98</v>
      </c>
      <c r="G72" s="15">
        <f t="shared" si="10"/>
        <v>543.22500000000002</v>
      </c>
      <c r="H72" s="15">
        <f t="shared" si="10"/>
        <v>347.25400000000002</v>
      </c>
      <c r="I72" s="15">
        <f t="shared" si="10"/>
        <v>369.59</v>
      </c>
    </row>
    <row r="73" spans="1:10" s="3" customFormat="1" ht="25.5" customHeight="1" x14ac:dyDescent="0.2">
      <c r="A73" s="9" t="s">
        <v>8</v>
      </c>
      <c r="B73" s="10" t="s">
        <v>6</v>
      </c>
      <c r="C73" s="10" t="s">
        <v>28</v>
      </c>
      <c r="D73" s="10" t="s">
        <v>71</v>
      </c>
      <c r="E73" s="64"/>
      <c r="F73" s="78" t="s">
        <v>93</v>
      </c>
      <c r="G73" s="15">
        <f t="shared" si="10"/>
        <v>543.22500000000002</v>
      </c>
      <c r="H73" s="15">
        <f t="shared" si="10"/>
        <v>347.25400000000002</v>
      </c>
      <c r="I73" s="15">
        <f t="shared" si="10"/>
        <v>369.59</v>
      </c>
    </row>
    <row r="74" spans="1:10" s="3" customFormat="1" x14ac:dyDescent="0.2">
      <c r="A74" s="9" t="s">
        <v>8</v>
      </c>
      <c r="B74" s="10" t="s">
        <v>6</v>
      </c>
      <c r="C74" s="10" t="s">
        <v>63</v>
      </c>
      <c r="D74" s="10"/>
      <c r="E74" s="64"/>
      <c r="F74" s="91" t="s">
        <v>64</v>
      </c>
      <c r="G74" s="15">
        <f t="shared" si="10"/>
        <v>543.22500000000002</v>
      </c>
      <c r="H74" s="15">
        <f t="shared" si="10"/>
        <v>347.25400000000002</v>
      </c>
      <c r="I74" s="15">
        <f t="shared" si="10"/>
        <v>369.59</v>
      </c>
    </row>
    <row r="75" spans="1:10" s="3" customFormat="1" ht="25.5" x14ac:dyDescent="0.2">
      <c r="A75" s="9" t="s">
        <v>8</v>
      </c>
      <c r="B75" s="10" t="s">
        <v>6</v>
      </c>
      <c r="C75" s="10" t="s">
        <v>63</v>
      </c>
      <c r="D75" s="10" t="s">
        <v>86</v>
      </c>
      <c r="E75" s="64"/>
      <c r="F75" s="60" t="s">
        <v>65</v>
      </c>
      <c r="G75" s="15">
        <f t="shared" si="10"/>
        <v>543.22500000000002</v>
      </c>
      <c r="H75" s="15">
        <f t="shared" si="10"/>
        <v>347.25400000000002</v>
      </c>
      <c r="I75" s="15">
        <f t="shared" si="10"/>
        <v>369.59</v>
      </c>
    </row>
    <row r="76" spans="1:10" s="3" customFormat="1" ht="25.5" customHeight="1" x14ac:dyDescent="0.2">
      <c r="A76" s="9" t="s">
        <v>8</v>
      </c>
      <c r="B76" s="10" t="s">
        <v>6</v>
      </c>
      <c r="C76" s="10" t="s">
        <v>63</v>
      </c>
      <c r="D76" s="10" t="s">
        <v>86</v>
      </c>
      <c r="E76" s="64" t="s">
        <v>74</v>
      </c>
      <c r="F76" s="83" t="s">
        <v>75</v>
      </c>
      <c r="G76" s="15">
        <f t="shared" si="10"/>
        <v>543.22500000000002</v>
      </c>
      <c r="H76" s="15">
        <f t="shared" si="10"/>
        <v>347.25400000000002</v>
      </c>
      <c r="I76" s="15">
        <f t="shared" si="10"/>
        <v>369.59</v>
      </c>
    </row>
    <row r="77" spans="1:10" s="3" customFormat="1" ht="25.5" x14ac:dyDescent="0.2">
      <c r="A77" s="9" t="s">
        <v>8</v>
      </c>
      <c r="B77" s="10" t="s">
        <v>6</v>
      </c>
      <c r="C77" s="10" t="s">
        <v>63</v>
      </c>
      <c r="D77" s="10" t="s">
        <v>86</v>
      </c>
      <c r="E77" s="64" t="s">
        <v>34</v>
      </c>
      <c r="F77" s="60" t="s">
        <v>35</v>
      </c>
      <c r="G77" s="15">
        <v>543.22500000000002</v>
      </c>
      <c r="H77" s="15">
        <v>347.25400000000002</v>
      </c>
      <c r="I77" s="15">
        <v>369.59</v>
      </c>
      <c r="J77" s="121"/>
    </row>
    <row r="78" spans="1:10" x14ac:dyDescent="0.2">
      <c r="A78" s="9" t="s">
        <v>8</v>
      </c>
      <c r="B78" s="59" t="s">
        <v>16</v>
      </c>
      <c r="C78" s="59" t="s">
        <v>28</v>
      </c>
      <c r="D78" s="25"/>
      <c r="E78" s="62"/>
      <c r="F78" s="146" t="s">
        <v>17</v>
      </c>
      <c r="G78" s="18">
        <f t="shared" ref="G78:I79" si="11">SUM(G79)</f>
        <v>710</v>
      </c>
      <c r="H78" s="18">
        <f t="shared" si="11"/>
        <v>400.9</v>
      </c>
      <c r="I78" s="18">
        <f t="shared" si="11"/>
        <v>400.9</v>
      </c>
    </row>
    <row r="79" spans="1:10" ht="63.75" customHeight="1" x14ac:dyDescent="0.2">
      <c r="A79" s="9" t="s">
        <v>8</v>
      </c>
      <c r="B79" s="10" t="s">
        <v>16</v>
      </c>
      <c r="C79" s="10" t="s">
        <v>28</v>
      </c>
      <c r="D79" s="10" t="s">
        <v>69</v>
      </c>
      <c r="E79" s="90"/>
      <c r="F79" s="24" t="s">
        <v>98</v>
      </c>
      <c r="G79" s="18">
        <f t="shared" si="11"/>
        <v>710</v>
      </c>
      <c r="H79" s="18">
        <f t="shared" si="11"/>
        <v>400.9</v>
      </c>
      <c r="I79" s="18">
        <f t="shared" si="11"/>
        <v>400.9</v>
      </c>
    </row>
    <row r="80" spans="1:10" ht="38.25" x14ac:dyDescent="0.2">
      <c r="A80" s="9" t="s">
        <v>8</v>
      </c>
      <c r="B80" s="10" t="s">
        <v>16</v>
      </c>
      <c r="C80" s="10" t="s">
        <v>28</v>
      </c>
      <c r="D80" s="10" t="s">
        <v>71</v>
      </c>
      <c r="E80" s="90"/>
      <c r="F80" s="92" t="s">
        <v>94</v>
      </c>
      <c r="G80" s="18">
        <f>SUM(G85+G81)</f>
        <v>710</v>
      </c>
      <c r="H80" s="18">
        <f>SUM(H85+H81)</f>
        <v>400.9</v>
      </c>
      <c r="I80" s="18">
        <f>SUM(I85+I81)</f>
        <v>400.9</v>
      </c>
    </row>
    <row r="81" spans="1:10" x14ac:dyDescent="0.2">
      <c r="A81" s="9" t="s">
        <v>8</v>
      </c>
      <c r="B81" s="28" t="s">
        <v>16</v>
      </c>
      <c r="C81" s="28" t="s">
        <v>13</v>
      </c>
      <c r="D81" s="118"/>
      <c r="E81" s="119"/>
      <c r="F81" s="120" t="s">
        <v>116</v>
      </c>
      <c r="G81" s="18">
        <f>SUM(G82)</f>
        <v>25.3</v>
      </c>
      <c r="H81" s="18">
        <f>SUM(H82)</f>
        <v>0</v>
      </c>
      <c r="I81" s="18">
        <f>SUM(I82)</f>
        <v>0</v>
      </c>
    </row>
    <row r="82" spans="1:10" ht="24" x14ac:dyDescent="0.2">
      <c r="A82" s="9" t="s">
        <v>8</v>
      </c>
      <c r="B82" s="28" t="s">
        <v>16</v>
      </c>
      <c r="C82" s="28" t="s">
        <v>13</v>
      </c>
      <c r="D82" s="76" t="s">
        <v>114</v>
      </c>
      <c r="E82" s="37"/>
      <c r="F82" s="39" t="s">
        <v>115</v>
      </c>
      <c r="G82" s="129">
        <f t="shared" ref="G82:I83" si="12">SUM(G83)</f>
        <v>25.3</v>
      </c>
      <c r="H82" s="129">
        <f t="shared" si="12"/>
        <v>0</v>
      </c>
      <c r="I82" s="129">
        <f t="shared" si="12"/>
        <v>0</v>
      </c>
    </row>
    <row r="83" spans="1:10" ht="24" x14ac:dyDescent="0.2">
      <c r="A83" s="9" t="s">
        <v>8</v>
      </c>
      <c r="B83" s="28" t="s">
        <v>16</v>
      </c>
      <c r="C83" s="28" t="s">
        <v>13</v>
      </c>
      <c r="D83" s="76" t="s">
        <v>114</v>
      </c>
      <c r="E83" s="64" t="s">
        <v>74</v>
      </c>
      <c r="F83" s="83" t="s">
        <v>75</v>
      </c>
      <c r="G83" s="18">
        <f t="shared" si="12"/>
        <v>25.3</v>
      </c>
      <c r="H83" s="18">
        <f t="shared" si="12"/>
        <v>0</v>
      </c>
      <c r="I83" s="18">
        <f t="shared" si="12"/>
        <v>0</v>
      </c>
    </row>
    <row r="84" spans="1:10" ht="25.5" x14ac:dyDescent="0.2">
      <c r="A84" s="9" t="s">
        <v>8</v>
      </c>
      <c r="B84" s="28" t="s">
        <v>16</v>
      </c>
      <c r="C84" s="28" t="s">
        <v>13</v>
      </c>
      <c r="D84" s="76" t="s">
        <v>114</v>
      </c>
      <c r="E84" s="64" t="s">
        <v>34</v>
      </c>
      <c r="F84" s="60" t="s">
        <v>35</v>
      </c>
      <c r="G84" s="18">
        <v>25.3</v>
      </c>
      <c r="H84" s="18"/>
      <c r="I84" s="18"/>
    </row>
    <row r="85" spans="1:10" s="3" customFormat="1" x14ac:dyDescent="0.2">
      <c r="A85" s="27" t="s">
        <v>8</v>
      </c>
      <c r="B85" s="118" t="s">
        <v>16</v>
      </c>
      <c r="C85" s="118" t="s">
        <v>19</v>
      </c>
      <c r="D85" s="118"/>
      <c r="E85" s="125"/>
      <c r="F85" s="126" t="s">
        <v>20</v>
      </c>
      <c r="G85" s="127">
        <f>SUM(G91+G94+G86)</f>
        <v>684.7</v>
      </c>
      <c r="H85" s="89">
        <f>SUM(H91+H94)</f>
        <v>400.9</v>
      </c>
      <c r="I85" s="89">
        <f>SUM(I91+I94)</f>
        <v>400.9</v>
      </c>
    </row>
    <row r="86" spans="1:10" s="3" customFormat="1" ht="26.25" customHeight="1" x14ac:dyDescent="0.2">
      <c r="A86" s="27" t="s">
        <v>8</v>
      </c>
      <c r="B86" s="118" t="s">
        <v>16</v>
      </c>
      <c r="C86" s="118" t="s">
        <v>19</v>
      </c>
      <c r="D86" s="76" t="s">
        <v>123</v>
      </c>
      <c r="E86" s="40"/>
      <c r="F86" s="39" t="s">
        <v>124</v>
      </c>
      <c r="G86" s="89">
        <f>SUM(G87+G89)</f>
        <v>249.5</v>
      </c>
      <c r="H86" s="89"/>
      <c r="I86" s="89"/>
    </row>
    <row r="87" spans="1:10" s="3" customFormat="1" ht="24" x14ac:dyDescent="0.2">
      <c r="A87" s="27" t="s">
        <v>8</v>
      </c>
      <c r="B87" s="118" t="s">
        <v>16</v>
      </c>
      <c r="C87" s="118" t="s">
        <v>19</v>
      </c>
      <c r="D87" s="76" t="s">
        <v>123</v>
      </c>
      <c r="E87" s="117" t="s">
        <v>74</v>
      </c>
      <c r="F87" s="83" t="s">
        <v>75</v>
      </c>
      <c r="G87" s="128">
        <f>SUM(G88)</f>
        <v>139.30000000000001</v>
      </c>
      <c r="H87" s="89"/>
      <c r="I87" s="89"/>
    </row>
    <row r="88" spans="1:10" s="3" customFormat="1" ht="24" x14ac:dyDescent="0.2">
      <c r="A88" s="27" t="s">
        <v>8</v>
      </c>
      <c r="B88" s="118" t="s">
        <v>16</v>
      </c>
      <c r="C88" s="118" t="s">
        <v>19</v>
      </c>
      <c r="D88" s="76" t="s">
        <v>123</v>
      </c>
      <c r="E88" s="86" t="s">
        <v>34</v>
      </c>
      <c r="F88" s="65" t="s">
        <v>35</v>
      </c>
      <c r="G88" s="89">
        <v>139.30000000000001</v>
      </c>
      <c r="H88" s="89"/>
      <c r="I88" s="89"/>
      <c r="J88" s="121"/>
    </row>
    <row r="89" spans="1:10" s="3" customFormat="1" ht="36" x14ac:dyDescent="0.2">
      <c r="A89" s="27" t="s">
        <v>8</v>
      </c>
      <c r="B89" s="118" t="s">
        <v>16</v>
      </c>
      <c r="C89" s="118" t="s">
        <v>19</v>
      </c>
      <c r="D89" s="76" t="s">
        <v>123</v>
      </c>
      <c r="E89" s="86" t="s">
        <v>127</v>
      </c>
      <c r="F89" s="65" t="s">
        <v>128</v>
      </c>
      <c r="G89" s="89">
        <f>SUM(G90)</f>
        <v>110.2</v>
      </c>
      <c r="H89" s="89"/>
      <c r="I89" s="89"/>
      <c r="J89" s="121"/>
    </row>
    <row r="90" spans="1:10" s="3" customFormat="1" x14ac:dyDescent="0.2">
      <c r="A90" s="27" t="s">
        <v>8</v>
      </c>
      <c r="B90" s="118" t="s">
        <v>16</v>
      </c>
      <c r="C90" s="118" t="s">
        <v>19</v>
      </c>
      <c r="D90" s="76" t="s">
        <v>123</v>
      </c>
      <c r="E90" s="86" t="s">
        <v>125</v>
      </c>
      <c r="F90" s="65" t="s">
        <v>126</v>
      </c>
      <c r="G90" s="89">
        <v>110.2</v>
      </c>
      <c r="H90" s="89"/>
      <c r="I90" s="89"/>
      <c r="J90" s="121"/>
    </row>
    <row r="91" spans="1:10" ht="24" x14ac:dyDescent="0.2">
      <c r="A91" s="9" t="s">
        <v>8</v>
      </c>
      <c r="B91" s="10" t="s">
        <v>16</v>
      </c>
      <c r="C91" s="10" t="s">
        <v>19</v>
      </c>
      <c r="D91" s="10" t="s">
        <v>87</v>
      </c>
      <c r="E91" s="16"/>
      <c r="F91" s="11" t="s">
        <v>56</v>
      </c>
      <c r="G91" s="18">
        <f>G92</f>
        <v>352.4</v>
      </c>
      <c r="H91" s="18">
        <f>H92</f>
        <v>352.4</v>
      </c>
      <c r="I91" s="18">
        <f>I92</f>
        <v>352.4</v>
      </c>
    </row>
    <row r="92" spans="1:10" ht="24" x14ac:dyDescent="0.2">
      <c r="A92" s="9" t="s">
        <v>8</v>
      </c>
      <c r="B92" s="10" t="s">
        <v>16</v>
      </c>
      <c r="C92" s="10" t="s">
        <v>19</v>
      </c>
      <c r="D92" s="10" t="s">
        <v>87</v>
      </c>
      <c r="E92" s="64" t="s">
        <v>74</v>
      </c>
      <c r="F92" s="83" t="s">
        <v>75</v>
      </c>
      <c r="G92" s="18">
        <f>SUM(G93)</f>
        <v>352.4</v>
      </c>
      <c r="H92" s="18">
        <f>SUM(H93)</f>
        <v>352.4</v>
      </c>
      <c r="I92" s="18">
        <f>SUM(I93)</f>
        <v>352.4</v>
      </c>
    </row>
    <row r="93" spans="1:10" ht="25.5" x14ac:dyDescent="0.2">
      <c r="A93" s="9" t="s">
        <v>8</v>
      </c>
      <c r="B93" s="10" t="s">
        <v>16</v>
      </c>
      <c r="C93" s="10" t="s">
        <v>19</v>
      </c>
      <c r="D93" s="10" t="s">
        <v>87</v>
      </c>
      <c r="E93" s="64" t="s">
        <v>34</v>
      </c>
      <c r="F93" s="60" t="s">
        <v>35</v>
      </c>
      <c r="G93" s="18">
        <v>352.4</v>
      </c>
      <c r="H93" s="18">
        <v>352.4</v>
      </c>
      <c r="I93" s="18">
        <v>352.4</v>
      </c>
    </row>
    <row r="94" spans="1:10" ht="43.5" customHeight="1" x14ac:dyDescent="0.2">
      <c r="A94" s="9" t="s">
        <v>8</v>
      </c>
      <c r="B94" s="10" t="s">
        <v>16</v>
      </c>
      <c r="C94" s="10" t="s">
        <v>19</v>
      </c>
      <c r="D94" s="10" t="s">
        <v>88</v>
      </c>
      <c r="E94" s="61"/>
      <c r="F94" s="17" t="s">
        <v>57</v>
      </c>
      <c r="G94" s="18">
        <f t="shared" ref="G94:I95" si="13">SUM(G95)</f>
        <v>82.8</v>
      </c>
      <c r="H94" s="18">
        <f t="shared" si="13"/>
        <v>48.5</v>
      </c>
      <c r="I94" s="18">
        <f t="shared" si="13"/>
        <v>48.5</v>
      </c>
    </row>
    <row r="95" spans="1:10" ht="24.75" customHeight="1" x14ac:dyDescent="0.2">
      <c r="A95" s="9" t="s">
        <v>8</v>
      </c>
      <c r="B95" s="10" t="s">
        <v>16</v>
      </c>
      <c r="C95" s="10" t="s">
        <v>19</v>
      </c>
      <c r="D95" s="10" t="s">
        <v>88</v>
      </c>
      <c r="E95" s="64" t="s">
        <v>74</v>
      </c>
      <c r="F95" s="83" t="s">
        <v>75</v>
      </c>
      <c r="G95" s="18">
        <f t="shared" si="13"/>
        <v>82.8</v>
      </c>
      <c r="H95" s="18">
        <f t="shared" si="13"/>
        <v>48.5</v>
      </c>
      <c r="I95" s="18">
        <f t="shared" si="13"/>
        <v>48.5</v>
      </c>
    </row>
    <row r="96" spans="1:10" ht="27" customHeight="1" x14ac:dyDescent="0.2">
      <c r="A96" s="9" t="s">
        <v>8</v>
      </c>
      <c r="B96" s="10" t="s">
        <v>16</v>
      </c>
      <c r="C96" s="10" t="s">
        <v>19</v>
      </c>
      <c r="D96" s="10" t="s">
        <v>88</v>
      </c>
      <c r="E96" s="64" t="s">
        <v>34</v>
      </c>
      <c r="F96" s="60" t="s">
        <v>35</v>
      </c>
      <c r="G96" s="18">
        <v>82.8</v>
      </c>
      <c r="H96" s="18">
        <v>48.5</v>
      </c>
      <c r="I96" s="18">
        <v>48.5</v>
      </c>
    </row>
    <row r="97" spans="1:16" ht="27.75" customHeight="1" x14ac:dyDescent="0.2">
      <c r="A97" s="8" t="s">
        <v>8</v>
      </c>
      <c r="B97" s="59" t="s">
        <v>27</v>
      </c>
      <c r="C97" s="59" t="s">
        <v>28</v>
      </c>
      <c r="D97" s="25"/>
      <c r="E97" s="62"/>
      <c r="F97" s="12" t="s">
        <v>29</v>
      </c>
      <c r="G97" s="19">
        <f t="shared" ref="G97:I102" si="14">SUM(G98)</f>
        <v>22</v>
      </c>
      <c r="H97" s="19">
        <f t="shared" si="14"/>
        <v>22</v>
      </c>
      <c r="I97" s="19">
        <f t="shared" si="14"/>
        <v>22</v>
      </c>
    </row>
    <row r="98" spans="1:16" ht="64.5" customHeight="1" x14ac:dyDescent="0.2">
      <c r="A98" s="9" t="s">
        <v>8</v>
      </c>
      <c r="B98" s="10" t="s">
        <v>27</v>
      </c>
      <c r="C98" s="10" t="s">
        <v>28</v>
      </c>
      <c r="D98" s="10" t="s">
        <v>69</v>
      </c>
      <c r="E98" s="62"/>
      <c r="F98" s="24" t="s">
        <v>98</v>
      </c>
      <c r="G98" s="18">
        <f t="shared" si="14"/>
        <v>22</v>
      </c>
      <c r="H98" s="18">
        <f t="shared" si="14"/>
        <v>22</v>
      </c>
      <c r="I98" s="18">
        <f t="shared" si="14"/>
        <v>22</v>
      </c>
    </row>
    <row r="99" spans="1:16" ht="24" x14ac:dyDescent="0.2">
      <c r="A99" s="9" t="s">
        <v>8</v>
      </c>
      <c r="B99" s="10" t="s">
        <v>27</v>
      </c>
      <c r="C99" s="10" t="s">
        <v>28</v>
      </c>
      <c r="D99" s="10" t="s">
        <v>68</v>
      </c>
      <c r="E99" s="62"/>
      <c r="F99" s="94" t="s">
        <v>91</v>
      </c>
      <c r="G99" s="18">
        <f t="shared" si="14"/>
        <v>22</v>
      </c>
      <c r="H99" s="18">
        <f t="shared" si="14"/>
        <v>22</v>
      </c>
      <c r="I99" s="18">
        <f t="shared" si="14"/>
        <v>22</v>
      </c>
    </row>
    <row r="100" spans="1:16" ht="24" x14ac:dyDescent="0.2">
      <c r="A100" s="27" t="s">
        <v>8</v>
      </c>
      <c r="B100" s="28" t="s">
        <v>27</v>
      </c>
      <c r="C100" s="28" t="s">
        <v>19</v>
      </c>
      <c r="D100" s="28"/>
      <c r="E100" s="63"/>
      <c r="F100" s="93" t="s">
        <v>58</v>
      </c>
      <c r="G100" s="18">
        <f t="shared" si="14"/>
        <v>22</v>
      </c>
      <c r="H100" s="18">
        <f t="shared" si="14"/>
        <v>22</v>
      </c>
      <c r="I100" s="18">
        <f t="shared" si="14"/>
        <v>22</v>
      </c>
    </row>
    <row r="101" spans="1:16" ht="24" x14ac:dyDescent="0.2">
      <c r="A101" s="9" t="s">
        <v>8</v>
      </c>
      <c r="B101" s="10" t="s">
        <v>27</v>
      </c>
      <c r="C101" s="10" t="s">
        <v>19</v>
      </c>
      <c r="D101" s="10" t="s">
        <v>89</v>
      </c>
      <c r="E101" s="61"/>
      <c r="F101" s="39" t="s">
        <v>81</v>
      </c>
      <c r="G101" s="18">
        <f t="shared" si="14"/>
        <v>22</v>
      </c>
      <c r="H101" s="18">
        <f t="shared" si="14"/>
        <v>22</v>
      </c>
      <c r="I101" s="18">
        <f t="shared" si="14"/>
        <v>22</v>
      </c>
      <c r="J101" s="42"/>
      <c r="K101" s="42"/>
      <c r="L101" s="42"/>
      <c r="M101" s="42"/>
      <c r="N101" s="42"/>
      <c r="O101" s="42"/>
      <c r="P101" s="42"/>
    </row>
    <row r="102" spans="1:16" x14ac:dyDescent="0.2">
      <c r="A102" s="43" t="s">
        <v>8</v>
      </c>
      <c r="B102" s="39">
        <v>14</v>
      </c>
      <c r="C102" s="10" t="s">
        <v>19</v>
      </c>
      <c r="D102" s="10" t="s">
        <v>89</v>
      </c>
      <c r="E102" s="61" t="s">
        <v>77</v>
      </c>
      <c r="F102" s="81" t="s">
        <v>78</v>
      </c>
      <c r="G102" s="18">
        <f t="shared" si="14"/>
        <v>22</v>
      </c>
      <c r="H102" s="18">
        <f t="shared" si="14"/>
        <v>22</v>
      </c>
      <c r="I102" s="18">
        <f t="shared" si="14"/>
        <v>22</v>
      </c>
      <c r="J102" s="42"/>
      <c r="K102" s="42"/>
      <c r="L102" s="42"/>
      <c r="M102" s="42"/>
      <c r="N102" s="42"/>
      <c r="O102" s="42"/>
      <c r="P102" s="42"/>
    </row>
    <row r="103" spans="1:16" x14ac:dyDescent="0.2">
      <c r="A103" s="43" t="s">
        <v>8</v>
      </c>
      <c r="B103" s="39">
        <v>14</v>
      </c>
      <c r="C103" s="10" t="s">
        <v>19</v>
      </c>
      <c r="D103" s="10" t="s">
        <v>89</v>
      </c>
      <c r="E103" s="72">
        <v>540</v>
      </c>
      <c r="F103" s="39" t="s">
        <v>21</v>
      </c>
      <c r="G103" s="18">
        <v>22</v>
      </c>
      <c r="H103" s="18">
        <v>22</v>
      </c>
      <c r="I103" s="18">
        <v>22</v>
      </c>
    </row>
    <row r="104" spans="1:16" x14ac:dyDescent="0.2">
      <c r="A104" s="44"/>
      <c r="B104" s="37"/>
      <c r="C104" s="37"/>
      <c r="D104" s="37"/>
      <c r="E104" s="37"/>
      <c r="F104" s="12" t="s">
        <v>22</v>
      </c>
      <c r="G104" s="19">
        <f>SUM(G97+G78+G61+G52+G9+G71)</f>
        <v>3312.6749999999997</v>
      </c>
      <c r="H104" s="19">
        <f>SUM(H97+H78+H61+H52+H9+H71)</f>
        <v>2588.384</v>
      </c>
      <c r="I104" s="19">
        <f>SUM(I97+I78+I61+I52+I9+I71)</f>
        <v>2593.2800000000002</v>
      </c>
      <c r="J104">
        <f>SUM(J8:J103)</f>
        <v>34</v>
      </c>
    </row>
  </sheetData>
  <mergeCells count="10">
    <mergeCell ref="F1:I1"/>
    <mergeCell ref="B5:B6"/>
    <mergeCell ref="A5:A6"/>
    <mergeCell ref="F5:F6"/>
    <mergeCell ref="G5:I5"/>
    <mergeCell ref="E5:E6"/>
    <mergeCell ref="D5:D6"/>
    <mergeCell ref="C5:C6"/>
    <mergeCell ref="G2:I2"/>
    <mergeCell ref="A3:I3"/>
  </mergeCells>
  <phoneticPr fontId="0" type="noConversion"/>
  <pageMargins left="0.19685039370078741" right="0" top="0.39370078740157483" bottom="0.19685039370078741" header="0.27559055118110237" footer="0.51181102362204722"/>
  <pageSetup paperSize="9" orientation="portrait"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workbookViewId="0">
      <selection activeCell="J8" sqref="J8"/>
    </sheetView>
  </sheetViews>
  <sheetFormatPr defaultColWidth="8.140625" defaultRowHeight="12.75" x14ac:dyDescent="0.2"/>
  <cols>
    <col min="1" max="1" width="12" customWidth="1"/>
    <col min="2" max="2" width="6" customWidth="1"/>
    <col min="3" max="3" width="54" customWidth="1"/>
    <col min="4" max="4" width="10.42578125" customWidth="1"/>
    <col min="5" max="5" width="8.85546875" customWidth="1"/>
    <col min="6" max="6" width="9.5703125" customWidth="1"/>
  </cols>
  <sheetData>
    <row r="1" spans="1:6" x14ac:dyDescent="0.2">
      <c r="A1" s="5"/>
      <c r="B1" s="5"/>
      <c r="C1" s="174" t="s">
        <v>138</v>
      </c>
      <c r="D1" s="174"/>
      <c r="E1" s="155"/>
      <c r="F1" s="155"/>
    </row>
    <row r="2" spans="1:6" ht="108" customHeight="1" x14ac:dyDescent="0.2">
      <c r="A2" s="5"/>
      <c r="B2" s="5"/>
      <c r="D2" s="161" t="s">
        <v>139</v>
      </c>
      <c r="E2" s="162"/>
      <c r="F2" s="162"/>
    </row>
    <row r="3" spans="1:6" s="1" customFormat="1" ht="39.75" customHeight="1" x14ac:dyDescent="0.2">
      <c r="A3" s="175" t="s">
        <v>106</v>
      </c>
      <c r="B3" s="175"/>
      <c r="C3" s="175"/>
      <c r="D3" s="175"/>
      <c r="E3" s="155"/>
      <c r="F3" s="155"/>
    </row>
    <row r="4" spans="1:6" x14ac:dyDescent="0.2">
      <c r="A4" s="5"/>
      <c r="B4" s="5"/>
      <c r="C4" s="5"/>
      <c r="D4" s="5"/>
    </row>
    <row r="5" spans="1:6" ht="12.75" customHeight="1" x14ac:dyDescent="0.2">
      <c r="A5" s="164" t="s">
        <v>48</v>
      </c>
      <c r="B5" s="168" t="s">
        <v>105</v>
      </c>
      <c r="C5" s="164" t="s">
        <v>26</v>
      </c>
      <c r="D5" s="149" t="s">
        <v>108</v>
      </c>
      <c r="E5" s="150"/>
      <c r="F5" s="151"/>
    </row>
    <row r="6" spans="1:6" ht="14.25" x14ac:dyDescent="0.2">
      <c r="A6" s="165"/>
      <c r="B6" s="169"/>
      <c r="C6" s="165"/>
      <c r="D6" s="114">
        <v>2018</v>
      </c>
      <c r="E6" s="110">
        <v>2019</v>
      </c>
      <c r="F6" s="110">
        <v>2020</v>
      </c>
    </row>
    <row r="7" spans="1:6" x14ac:dyDescent="0.2">
      <c r="A7" s="7">
        <v>4</v>
      </c>
      <c r="B7" s="6" t="s">
        <v>49</v>
      </c>
      <c r="C7" s="7">
        <v>6</v>
      </c>
      <c r="D7" s="32">
        <v>7</v>
      </c>
      <c r="E7" s="32">
        <v>8</v>
      </c>
      <c r="F7" s="32">
        <v>9</v>
      </c>
    </row>
    <row r="8" spans="1:6" ht="72" customHeight="1" x14ac:dyDescent="0.2">
      <c r="A8" s="10"/>
      <c r="B8" s="10"/>
      <c r="C8" s="20" t="s">
        <v>98</v>
      </c>
      <c r="D8" s="115">
        <f>SUM(D9+D30+D48+D55)</f>
        <v>3203.7749999999996</v>
      </c>
      <c r="E8" s="115">
        <f>SUM(E9+E30+E48+E55)</f>
        <v>2587.384</v>
      </c>
      <c r="F8" s="115">
        <f>SUM(F9+F30+F48+F55)</f>
        <v>2592.2800000000002</v>
      </c>
    </row>
    <row r="9" spans="1:6" ht="24" x14ac:dyDescent="0.2">
      <c r="A9" s="48" t="s">
        <v>68</v>
      </c>
      <c r="B9" s="48"/>
      <c r="C9" s="45" t="s">
        <v>91</v>
      </c>
      <c r="D9" s="49">
        <f>SUM(D13+D19+D24+D27+D10+D16)</f>
        <v>160.85</v>
      </c>
      <c r="E9" s="49">
        <f>SUM(E13+E19+E24+E27)</f>
        <v>98.550000000000011</v>
      </c>
      <c r="F9" s="49">
        <f>SUM(F13+F19+F24+F27)</f>
        <v>101.25000000000001</v>
      </c>
    </row>
    <row r="10" spans="1:6" ht="24" x14ac:dyDescent="0.2">
      <c r="A10" s="10" t="s">
        <v>122</v>
      </c>
      <c r="B10" s="61"/>
      <c r="C10" s="123" t="s">
        <v>120</v>
      </c>
      <c r="D10" s="14">
        <f>SUM(D11)</f>
        <v>10</v>
      </c>
      <c r="E10" s="49"/>
      <c r="F10" s="49"/>
    </row>
    <row r="11" spans="1:6" ht="24" x14ac:dyDescent="0.2">
      <c r="A11" s="10" t="s">
        <v>122</v>
      </c>
      <c r="B11" s="117" t="s">
        <v>74</v>
      </c>
      <c r="C11" s="124" t="s">
        <v>75</v>
      </c>
      <c r="D11" s="14">
        <f>SUM(D12)</f>
        <v>10</v>
      </c>
      <c r="E11" s="49"/>
      <c r="F11" s="49"/>
    </row>
    <row r="12" spans="1:6" ht="25.5" x14ac:dyDescent="0.2">
      <c r="A12" s="10" t="s">
        <v>122</v>
      </c>
      <c r="B12" s="117" t="s">
        <v>34</v>
      </c>
      <c r="C12" s="60" t="s">
        <v>35</v>
      </c>
      <c r="D12" s="14">
        <f>SUM(Вед!G15)</f>
        <v>10</v>
      </c>
      <c r="E12" s="49"/>
      <c r="F12" s="49"/>
    </row>
    <row r="13" spans="1:6" ht="60" x14ac:dyDescent="0.2">
      <c r="A13" s="10" t="s">
        <v>109</v>
      </c>
      <c r="B13" s="28"/>
      <c r="C13" s="11" t="s">
        <v>60</v>
      </c>
      <c r="D13" s="14">
        <f>SUM(Вед!G43)</f>
        <v>0.15</v>
      </c>
      <c r="E13" s="14">
        <f>SUM(Вед!H43)</f>
        <v>0.15</v>
      </c>
      <c r="F13" s="14">
        <f>SUM(Вед!I43)</f>
        <v>0.15</v>
      </c>
    </row>
    <row r="14" spans="1:6" ht="24" x14ac:dyDescent="0.2">
      <c r="A14" s="10" t="s">
        <v>109</v>
      </c>
      <c r="B14" s="64" t="s">
        <v>74</v>
      </c>
      <c r="C14" s="83" t="s">
        <v>75</v>
      </c>
      <c r="D14" s="14">
        <f>SUM(D15)</f>
        <v>0.15</v>
      </c>
      <c r="E14" s="14">
        <f>SUM(E15)</f>
        <v>0.15</v>
      </c>
      <c r="F14" s="14">
        <f>SUM(F15)</f>
        <v>0.15</v>
      </c>
    </row>
    <row r="15" spans="1:6" ht="25.5" x14ac:dyDescent="0.2">
      <c r="A15" s="10" t="s">
        <v>109</v>
      </c>
      <c r="B15" s="64" t="s">
        <v>34</v>
      </c>
      <c r="C15" s="60" t="s">
        <v>35</v>
      </c>
      <c r="D15" s="14">
        <f>SUM(Вед!G45)</f>
        <v>0.15</v>
      </c>
      <c r="E15" s="14">
        <f>SUM(Вед!H45)</f>
        <v>0.15</v>
      </c>
      <c r="F15" s="14">
        <f>SUM(Вед!I45)</f>
        <v>0.15</v>
      </c>
    </row>
    <row r="16" spans="1:6" ht="84" x14ac:dyDescent="0.2">
      <c r="A16" s="10" t="s">
        <v>130</v>
      </c>
      <c r="B16" s="64"/>
      <c r="C16" s="134" t="s">
        <v>129</v>
      </c>
      <c r="D16" s="135">
        <f t="shared" ref="D16:F17" si="0">SUM(D17)</f>
        <v>2.2000000000000002</v>
      </c>
      <c r="E16" s="135">
        <f t="shared" si="0"/>
        <v>0</v>
      </c>
      <c r="F16" s="135">
        <f t="shared" si="0"/>
        <v>0</v>
      </c>
    </row>
    <row r="17" spans="1:15" ht="48" x14ac:dyDescent="0.2">
      <c r="A17" s="10" t="s">
        <v>130</v>
      </c>
      <c r="B17" s="136">
        <v>100</v>
      </c>
      <c r="C17" s="137" t="s">
        <v>73</v>
      </c>
      <c r="D17" s="135">
        <f t="shared" si="0"/>
        <v>2.2000000000000002</v>
      </c>
      <c r="E17" s="135">
        <f t="shared" si="0"/>
        <v>0</v>
      </c>
      <c r="F17" s="135">
        <f t="shared" si="0"/>
        <v>0</v>
      </c>
    </row>
    <row r="18" spans="1:15" ht="24" x14ac:dyDescent="0.2">
      <c r="A18" s="10" t="s">
        <v>130</v>
      </c>
      <c r="B18" s="64" t="s">
        <v>32</v>
      </c>
      <c r="C18" s="65" t="s">
        <v>33</v>
      </c>
      <c r="D18" s="135">
        <f>SUM(Вед!G48)</f>
        <v>2.2000000000000002</v>
      </c>
      <c r="E18" s="14">
        <v>0</v>
      </c>
      <c r="F18" s="14">
        <v>0</v>
      </c>
    </row>
    <row r="19" spans="1:15" ht="36" x14ac:dyDescent="0.2">
      <c r="A19" s="10" t="s">
        <v>110</v>
      </c>
      <c r="B19" s="28"/>
      <c r="C19" s="11" t="s">
        <v>95</v>
      </c>
      <c r="D19" s="14">
        <f>SUM(D20+D22)</f>
        <v>76.5</v>
      </c>
      <c r="E19" s="14">
        <f>SUM(E20+E22)</f>
        <v>76.400000000000006</v>
      </c>
      <c r="F19" s="14">
        <f>SUM(F20+F22)</f>
        <v>79.100000000000009</v>
      </c>
    </row>
    <row r="20" spans="1:15" ht="48" x14ac:dyDescent="0.2">
      <c r="A20" s="10" t="s">
        <v>110</v>
      </c>
      <c r="B20" s="80">
        <v>100</v>
      </c>
      <c r="C20" s="81" t="s">
        <v>73</v>
      </c>
      <c r="D20" s="15">
        <f>SUM(D21)</f>
        <v>68.329160000000002</v>
      </c>
      <c r="E20" s="15">
        <f>SUM(E21)</f>
        <v>65.458920000000006</v>
      </c>
      <c r="F20" s="15">
        <f>SUM(F21)</f>
        <v>65.458920000000006</v>
      </c>
    </row>
    <row r="21" spans="1:15" ht="24" x14ac:dyDescent="0.2">
      <c r="A21" s="10" t="s">
        <v>110</v>
      </c>
      <c r="B21" s="64" t="s">
        <v>32</v>
      </c>
      <c r="C21" s="65" t="s">
        <v>33</v>
      </c>
      <c r="D21" s="15">
        <f>SUM(Вед!G58)</f>
        <v>68.329160000000002</v>
      </c>
      <c r="E21" s="15">
        <f>SUM(Вед!H58)</f>
        <v>65.458920000000006</v>
      </c>
      <c r="F21" s="15">
        <f>SUM(Вед!I58)</f>
        <v>65.458920000000006</v>
      </c>
    </row>
    <row r="22" spans="1:15" ht="24" x14ac:dyDescent="0.2">
      <c r="A22" s="10" t="s">
        <v>110</v>
      </c>
      <c r="B22" s="64" t="s">
        <v>74</v>
      </c>
      <c r="C22" s="83" t="s">
        <v>75</v>
      </c>
      <c r="D22" s="15">
        <f>SUM(D23)</f>
        <v>8.1708400000000001</v>
      </c>
      <c r="E22" s="15">
        <f>SUM(E23)</f>
        <v>10.941079999999999</v>
      </c>
      <c r="F22" s="15">
        <f>SUM(F23)</f>
        <v>13.641080000000001</v>
      </c>
    </row>
    <row r="23" spans="1:15" ht="25.5" x14ac:dyDescent="0.2">
      <c r="A23" s="10" t="s">
        <v>110</v>
      </c>
      <c r="B23" s="64" t="s">
        <v>34</v>
      </c>
      <c r="C23" s="60" t="s">
        <v>35</v>
      </c>
      <c r="D23" s="15">
        <f>SUM(Вед!G60)</f>
        <v>8.1708400000000001</v>
      </c>
      <c r="E23" s="15">
        <f>SUM(Вед!H60)</f>
        <v>10.941079999999999</v>
      </c>
      <c r="F23" s="15">
        <f>SUM(Вед!I60)</f>
        <v>13.641080000000001</v>
      </c>
    </row>
    <row r="24" spans="1:15" ht="24" x14ac:dyDescent="0.2">
      <c r="A24" s="10" t="s">
        <v>89</v>
      </c>
      <c r="B24" s="28"/>
      <c r="C24" s="39" t="s">
        <v>81</v>
      </c>
      <c r="D24" s="18">
        <f t="shared" ref="D24:F25" si="1">SUM(D25)</f>
        <v>22</v>
      </c>
      <c r="E24" s="18">
        <f t="shared" si="1"/>
        <v>22</v>
      </c>
      <c r="F24" s="18">
        <f t="shared" si="1"/>
        <v>22</v>
      </c>
      <c r="G24" s="42"/>
      <c r="H24" s="42"/>
      <c r="I24" s="42"/>
      <c r="J24" s="42"/>
      <c r="K24" s="42"/>
      <c r="L24" s="42"/>
      <c r="M24" s="42"/>
      <c r="N24" s="42"/>
      <c r="O24" s="42"/>
    </row>
    <row r="25" spans="1:15" x14ac:dyDescent="0.2">
      <c r="A25" s="10" t="s">
        <v>89</v>
      </c>
      <c r="B25" s="61" t="s">
        <v>77</v>
      </c>
      <c r="C25" s="81" t="s">
        <v>78</v>
      </c>
      <c r="D25" s="18">
        <f t="shared" si="1"/>
        <v>22</v>
      </c>
      <c r="E25" s="18">
        <f t="shared" si="1"/>
        <v>22</v>
      </c>
      <c r="F25" s="18">
        <f t="shared" si="1"/>
        <v>22</v>
      </c>
      <c r="G25" s="42"/>
      <c r="H25" s="42"/>
      <c r="I25" s="42"/>
      <c r="J25" s="42"/>
      <c r="K25" s="42"/>
      <c r="L25" s="42"/>
      <c r="M25" s="42"/>
      <c r="N25" s="42"/>
      <c r="O25" s="42"/>
    </row>
    <row r="26" spans="1:15" x14ac:dyDescent="0.2">
      <c r="A26" s="10" t="s">
        <v>89</v>
      </c>
      <c r="B26" s="72">
        <v>540</v>
      </c>
      <c r="C26" s="39" t="s">
        <v>21</v>
      </c>
      <c r="D26" s="18">
        <f>SUM(Вед!G103)</f>
        <v>22</v>
      </c>
      <c r="E26" s="18">
        <f>SUM(Вед!H103)</f>
        <v>22</v>
      </c>
      <c r="F26" s="18">
        <f>SUM(Вед!I103)</f>
        <v>22</v>
      </c>
      <c r="G26" s="42"/>
      <c r="H26" s="42"/>
      <c r="I26" s="42"/>
      <c r="J26" s="42"/>
      <c r="K26" s="42"/>
      <c r="L26" s="42"/>
      <c r="M26" s="42"/>
      <c r="N26" s="42"/>
      <c r="O26" s="42"/>
    </row>
    <row r="27" spans="1:15" ht="51" x14ac:dyDescent="0.2">
      <c r="A27" s="5" t="s">
        <v>112</v>
      </c>
      <c r="B27" s="64"/>
      <c r="C27" s="130" t="s">
        <v>113</v>
      </c>
      <c r="D27" s="14">
        <f t="shared" ref="D27:F28" si="2">SUM(D28)</f>
        <v>50</v>
      </c>
      <c r="E27" s="14">
        <f t="shared" si="2"/>
        <v>0</v>
      </c>
      <c r="F27" s="14">
        <f t="shared" si="2"/>
        <v>0</v>
      </c>
      <c r="G27" s="42"/>
      <c r="H27" s="42"/>
      <c r="I27" s="42"/>
      <c r="J27" s="42"/>
      <c r="K27" s="42"/>
      <c r="L27" s="42"/>
      <c r="M27" s="42"/>
      <c r="N27" s="42"/>
      <c r="O27" s="42"/>
    </row>
    <row r="28" spans="1:15" ht="24" x14ac:dyDescent="0.2">
      <c r="A28" s="76" t="s">
        <v>112</v>
      </c>
      <c r="B28" s="64" t="s">
        <v>74</v>
      </c>
      <c r="C28" s="83" t="s">
        <v>75</v>
      </c>
      <c r="D28" s="14">
        <f t="shared" si="2"/>
        <v>50</v>
      </c>
      <c r="E28" s="14">
        <f t="shared" si="2"/>
        <v>0</v>
      </c>
      <c r="F28" s="14">
        <f t="shared" si="2"/>
        <v>0</v>
      </c>
      <c r="G28" s="42"/>
      <c r="H28" s="42"/>
      <c r="I28" s="42"/>
      <c r="J28" s="42"/>
      <c r="K28" s="42"/>
      <c r="L28" s="42"/>
      <c r="M28" s="42"/>
      <c r="N28" s="42"/>
      <c r="O28" s="42"/>
    </row>
    <row r="29" spans="1:15" ht="25.5" x14ac:dyDescent="0.2">
      <c r="A29" s="76" t="s">
        <v>112</v>
      </c>
      <c r="B29" s="64" t="s">
        <v>34</v>
      </c>
      <c r="C29" s="60" t="s">
        <v>35</v>
      </c>
      <c r="D29" s="14">
        <f>SUM(Вед!G51)</f>
        <v>50</v>
      </c>
      <c r="E29" s="14">
        <f>SUM(Вед!H51)</f>
        <v>0</v>
      </c>
      <c r="F29" s="14">
        <f>SUM(Вед!I51)</f>
        <v>0</v>
      </c>
      <c r="G29" s="42"/>
      <c r="H29" s="42"/>
      <c r="I29" s="42"/>
      <c r="J29" s="42"/>
      <c r="K29" s="42"/>
      <c r="L29" s="42"/>
      <c r="M29" s="42"/>
      <c r="N29" s="42"/>
      <c r="O29" s="42"/>
    </row>
    <row r="30" spans="1:15" s="3" customFormat="1" ht="25.5" x14ac:dyDescent="0.2">
      <c r="A30" s="48" t="s">
        <v>71</v>
      </c>
      <c r="B30" s="48"/>
      <c r="C30" s="46" t="s">
        <v>94</v>
      </c>
      <c r="D30" s="34">
        <f>SUM(D36+D39+D42+D45+D31)</f>
        <v>1253.2249999999999</v>
      </c>
      <c r="E30" s="34">
        <f>SUM(E36+E39+E42+E45)</f>
        <v>748.154</v>
      </c>
      <c r="F30" s="34">
        <f>SUM(F36+F39+F42+F45)</f>
        <v>770.49</v>
      </c>
    </row>
    <row r="31" spans="1:15" s="3" customFormat="1" ht="24" x14ac:dyDescent="0.2">
      <c r="A31" s="76" t="s">
        <v>123</v>
      </c>
      <c r="B31" s="40"/>
      <c r="C31" s="39" t="s">
        <v>124</v>
      </c>
      <c r="D31" s="89">
        <f>SUM(D32+D34)</f>
        <v>249.5</v>
      </c>
      <c r="E31" s="89"/>
      <c r="F31" s="89"/>
    </row>
    <row r="32" spans="1:15" s="3" customFormat="1" ht="24" x14ac:dyDescent="0.2">
      <c r="A32" s="76" t="s">
        <v>123</v>
      </c>
      <c r="B32" s="117" t="s">
        <v>74</v>
      </c>
      <c r="C32" s="83" t="s">
        <v>75</v>
      </c>
      <c r="D32" s="128">
        <f>SUM(D33)</f>
        <v>139.30000000000001</v>
      </c>
      <c r="E32" s="89"/>
      <c r="F32" s="89"/>
    </row>
    <row r="33" spans="1:6" s="3" customFormat="1" x14ac:dyDescent="0.2">
      <c r="A33" s="76" t="s">
        <v>123</v>
      </c>
      <c r="B33" s="86" t="s">
        <v>34</v>
      </c>
      <c r="C33" s="65" t="s">
        <v>35</v>
      </c>
      <c r="D33" s="89">
        <f>SUM(Вед!G88)</f>
        <v>139.30000000000001</v>
      </c>
      <c r="E33" s="89"/>
      <c r="F33" s="89"/>
    </row>
    <row r="34" spans="1:6" s="3" customFormat="1" ht="24" x14ac:dyDescent="0.2">
      <c r="A34" s="76" t="s">
        <v>123</v>
      </c>
      <c r="B34" s="86" t="s">
        <v>127</v>
      </c>
      <c r="C34" s="65" t="s">
        <v>128</v>
      </c>
      <c r="D34" s="89">
        <f>SUM(D35)</f>
        <v>110.2</v>
      </c>
      <c r="E34" s="89"/>
      <c r="F34" s="89"/>
    </row>
    <row r="35" spans="1:6" s="3" customFormat="1" x14ac:dyDescent="0.2">
      <c r="A35" s="76" t="s">
        <v>123</v>
      </c>
      <c r="B35" s="86" t="s">
        <v>125</v>
      </c>
      <c r="C35" s="65" t="s">
        <v>126</v>
      </c>
      <c r="D35" s="89">
        <f>SUM(Вед!G90)</f>
        <v>110.2</v>
      </c>
      <c r="E35" s="89"/>
      <c r="F35" s="89"/>
    </row>
    <row r="36" spans="1:6" ht="24" x14ac:dyDescent="0.2">
      <c r="A36" s="10" t="s">
        <v>87</v>
      </c>
      <c r="B36" s="28"/>
      <c r="C36" s="11" t="s">
        <v>56</v>
      </c>
      <c r="D36" s="18">
        <f>SUM(Вед!G91)</f>
        <v>352.4</v>
      </c>
      <c r="E36" s="18">
        <f>SUM(Вед!H91)</f>
        <v>352.4</v>
      </c>
      <c r="F36" s="18">
        <f>SUM(Вед!I91)</f>
        <v>352.4</v>
      </c>
    </row>
    <row r="37" spans="1:6" ht="24" x14ac:dyDescent="0.2">
      <c r="A37" s="10" t="s">
        <v>87</v>
      </c>
      <c r="B37" s="64" t="s">
        <v>74</v>
      </c>
      <c r="C37" s="83" t="s">
        <v>75</v>
      </c>
      <c r="D37" s="18">
        <f>SUM(D38)</f>
        <v>352.4</v>
      </c>
      <c r="E37" s="18">
        <f>SUM(E38)</f>
        <v>352.4</v>
      </c>
      <c r="F37" s="18">
        <f>SUM(F38)</f>
        <v>352.4</v>
      </c>
    </row>
    <row r="38" spans="1:6" ht="25.5" x14ac:dyDescent="0.2">
      <c r="A38" s="10" t="s">
        <v>87</v>
      </c>
      <c r="B38" s="64" t="s">
        <v>34</v>
      </c>
      <c r="C38" s="60" t="s">
        <v>35</v>
      </c>
      <c r="D38" s="18">
        <f>SUM(Вед!G93)</f>
        <v>352.4</v>
      </c>
      <c r="E38" s="18">
        <f>SUM(Вед!H93)</f>
        <v>352.4</v>
      </c>
      <c r="F38" s="18">
        <f>SUM(Вед!I93)</f>
        <v>352.4</v>
      </c>
    </row>
    <row r="39" spans="1:6" ht="39.75" customHeight="1" x14ac:dyDescent="0.2">
      <c r="A39" s="10" t="s">
        <v>88</v>
      </c>
      <c r="B39" s="28"/>
      <c r="C39" s="17" t="s">
        <v>57</v>
      </c>
      <c r="D39" s="18">
        <f>SUM(Вед!G94)</f>
        <v>82.8</v>
      </c>
      <c r="E39" s="18">
        <f>SUM(Вед!H94)</f>
        <v>48.5</v>
      </c>
      <c r="F39" s="18">
        <f>SUM(Вед!I94)</f>
        <v>48.5</v>
      </c>
    </row>
    <row r="40" spans="1:6" ht="25.5" customHeight="1" x14ac:dyDescent="0.2">
      <c r="A40" s="10" t="s">
        <v>88</v>
      </c>
      <c r="B40" s="64" t="s">
        <v>74</v>
      </c>
      <c r="C40" s="83" t="s">
        <v>75</v>
      </c>
      <c r="D40" s="18">
        <f>SUM(D41)</f>
        <v>82.8</v>
      </c>
      <c r="E40" s="18">
        <f>SUM(E41)</f>
        <v>48.5</v>
      </c>
      <c r="F40" s="18">
        <f>SUM(F41)</f>
        <v>48.5</v>
      </c>
    </row>
    <row r="41" spans="1:6" ht="27" customHeight="1" x14ac:dyDescent="0.2">
      <c r="A41" s="10" t="s">
        <v>88</v>
      </c>
      <c r="B41" s="64" t="s">
        <v>34</v>
      </c>
      <c r="C41" s="60" t="s">
        <v>35</v>
      </c>
      <c r="D41" s="18">
        <f>SUM(Вед!G96)</f>
        <v>82.8</v>
      </c>
      <c r="E41" s="18">
        <f>SUM(Вед!H96)</f>
        <v>48.5</v>
      </c>
      <c r="F41" s="18">
        <f>SUM(Вед!I96)</f>
        <v>48.5</v>
      </c>
    </row>
    <row r="42" spans="1:6" ht="25.5" customHeight="1" x14ac:dyDescent="0.2">
      <c r="A42" s="10" t="s">
        <v>86</v>
      </c>
      <c r="B42" s="28"/>
      <c r="C42" s="60" t="s">
        <v>65</v>
      </c>
      <c r="D42" s="18">
        <f>SUM(Вед!G75)</f>
        <v>543.22500000000002</v>
      </c>
      <c r="E42" s="18">
        <f>SUM(Вед!H75)</f>
        <v>347.25400000000002</v>
      </c>
      <c r="F42" s="18">
        <f>SUM(Вед!I75)</f>
        <v>369.59</v>
      </c>
    </row>
    <row r="43" spans="1:6" ht="25.5" customHeight="1" x14ac:dyDescent="0.2">
      <c r="A43" s="10" t="s">
        <v>86</v>
      </c>
      <c r="B43" s="64" t="s">
        <v>74</v>
      </c>
      <c r="C43" s="83" t="s">
        <v>75</v>
      </c>
      <c r="D43" s="15">
        <f>SUM(D44)</f>
        <v>543.22500000000002</v>
      </c>
      <c r="E43" s="15">
        <f>SUM(E44)</f>
        <v>347.25400000000002</v>
      </c>
      <c r="F43" s="15">
        <f>SUM(F44)</f>
        <v>369.59</v>
      </c>
    </row>
    <row r="44" spans="1:6" ht="25.5" customHeight="1" x14ac:dyDescent="0.2">
      <c r="A44" s="10" t="s">
        <v>86</v>
      </c>
      <c r="B44" s="64" t="s">
        <v>34</v>
      </c>
      <c r="C44" s="60" t="s">
        <v>35</v>
      </c>
      <c r="D44" s="15">
        <f>SUM(Вед!G77)</f>
        <v>543.22500000000002</v>
      </c>
      <c r="E44" s="15">
        <f>SUM(Вед!H77)</f>
        <v>347.25400000000002</v>
      </c>
      <c r="F44" s="15">
        <f>SUM(Вед!I77)</f>
        <v>369.59</v>
      </c>
    </row>
    <row r="45" spans="1:6" ht="13.5" customHeight="1" x14ac:dyDescent="0.2">
      <c r="A45" s="76" t="s">
        <v>114</v>
      </c>
      <c r="B45" s="37"/>
      <c r="C45" s="39" t="s">
        <v>115</v>
      </c>
      <c r="D45" s="129">
        <f t="shared" ref="D45:F46" si="3">SUM(D46)</f>
        <v>25.3</v>
      </c>
      <c r="E45" s="129">
        <f t="shared" si="3"/>
        <v>0</v>
      </c>
      <c r="F45" s="129">
        <f t="shared" si="3"/>
        <v>0</v>
      </c>
    </row>
    <row r="46" spans="1:6" ht="25.5" customHeight="1" x14ac:dyDescent="0.2">
      <c r="A46" s="76" t="s">
        <v>114</v>
      </c>
      <c r="B46" s="64" t="s">
        <v>74</v>
      </c>
      <c r="C46" s="83" t="s">
        <v>75</v>
      </c>
      <c r="D46" s="18">
        <f t="shared" si="3"/>
        <v>25.3</v>
      </c>
      <c r="E46" s="18">
        <f t="shared" si="3"/>
        <v>0</v>
      </c>
      <c r="F46" s="18">
        <f t="shared" si="3"/>
        <v>0</v>
      </c>
    </row>
    <row r="47" spans="1:6" ht="25.5" customHeight="1" x14ac:dyDescent="0.2">
      <c r="A47" s="76" t="s">
        <v>114</v>
      </c>
      <c r="B47" s="64" t="s">
        <v>34</v>
      </c>
      <c r="C47" s="60" t="s">
        <v>35</v>
      </c>
      <c r="D47" s="18">
        <f>SUM(Вед!G84)</f>
        <v>25.3</v>
      </c>
      <c r="E47" s="18">
        <f>SUM(Вед!H84)</f>
        <v>0</v>
      </c>
      <c r="F47" s="18">
        <f>SUM(Вед!I84)</f>
        <v>0</v>
      </c>
    </row>
    <row r="48" spans="1:6" ht="28.5" customHeight="1" x14ac:dyDescent="0.2">
      <c r="A48" s="48" t="s">
        <v>70</v>
      </c>
      <c r="B48" s="48"/>
      <c r="C48" s="147" t="s">
        <v>92</v>
      </c>
      <c r="D48" s="34">
        <f>SUM(D49+D52)</f>
        <v>110.3</v>
      </c>
      <c r="E48" s="34">
        <f>SUM(E49+E52)</f>
        <v>131.97999999999999</v>
      </c>
      <c r="F48" s="34">
        <f>SUM(F49+F52)</f>
        <v>111.84</v>
      </c>
    </row>
    <row r="49" spans="1:6" ht="28.5" customHeight="1" x14ac:dyDescent="0.2">
      <c r="A49" s="76" t="s">
        <v>85</v>
      </c>
      <c r="B49" s="79"/>
      <c r="C49" s="39" t="s">
        <v>66</v>
      </c>
      <c r="D49" s="15">
        <f>SUM(Вед!G67)</f>
        <v>39.5</v>
      </c>
      <c r="E49" s="15">
        <f>SUM(Вед!H67)</f>
        <v>57.18</v>
      </c>
      <c r="F49" s="15">
        <f>SUM(Вед!I67)</f>
        <v>37.04</v>
      </c>
    </row>
    <row r="50" spans="1:6" ht="28.5" customHeight="1" x14ac:dyDescent="0.2">
      <c r="A50" s="76" t="s">
        <v>85</v>
      </c>
      <c r="B50" s="64" t="s">
        <v>74</v>
      </c>
      <c r="C50" s="83" t="s">
        <v>75</v>
      </c>
      <c r="D50" s="15">
        <f>SUM(D51)</f>
        <v>39.5</v>
      </c>
      <c r="E50" s="15">
        <f>SUM(E51)</f>
        <v>57.18</v>
      </c>
      <c r="F50" s="15">
        <f>SUM(F51)</f>
        <v>37.04</v>
      </c>
    </row>
    <row r="51" spans="1:6" ht="28.5" customHeight="1" x14ac:dyDescent="0.2">
      <c r="A51" s="76" t="s">
        <v>85</v>
      </c>
      <c r="B51" s="64" t="s">
        <v>34</v>
      </c>
      <c r="C51" s="60" t="s">
        <v>35</v>
      </c>
      <c r="D51" s="15">
        <f>SUM(Вед!G67)</f>
        <v>39.5</v>
      </c>
      <c r="E51" s="15">
        <f>SUM(Вед!H67)</f>
        <v>57.18</v>
      </c>
      <c r="F51" s="15">
        <f>SUM(Вед!I67)</f>
        <v>37.04</v>
      </c>
    </row>
    <row r="52" spans="1:6" s="3" customFormat="1" ht="24" x14ac:dyDescent="0.2">
      <c r="A52" s="10" t="s">
        <v>90</v>
      </c>
      <c r="B52" s="28"/>
      <c r="C52" s="65" t="s">
        <v>55</v>
      </c>
      <c r="D52" s="15">
        <f>SUM(Вед!G68)</f>
        <v>70.8</v>
      </c>
      <c r="E52" s="15">
        <f>SUM(Вед!H68)</f>
        <v>74.8</v>
      </c>
      <c r="F52" s="15">
        <f>SUM(Вед!I68)</f>
        <v>74.8</v>
      </c>
    </row>
    <row r="53" spans="1:6" s="3" customFormat="1" ht="24" x14ac:dyDescent="0.2">
      <c r="A53" s="76" t="s">
        <v>90</v>
      </c>
      <c r="B53" s="64" t="s">
        <v>74</v>
      </c>
      <c r="C53" s="83" t="s">
        <v>75</v>
      </c>
      <c r="D53" s="15">
        <f>SUM(D54)</f>
        <v>70.8</v>
      </c>
      <c r="E53" s="15">
        <f>SUM(E54)</f>
        <v>74.8</v>
      </c>
      <c r="F53" s="15">
        <f>SUM(F54)</f>
        <v>74.8</v>
      </c>
    </row>
    <row r="54" spans="1:6" s="3" customFormat="1" ht="25.5" x14ac:dyDescent="0.2">
      <c r="A54" s="76" t="s">
        <v>90</v>
      </c>
      <c r="B54" s="64" t="s">
        <v>34</v>
      </c>
      <c r="C54" s="60" t="s">
        <v>35</v>
      </c>
      <c r="D54" s="15">
        <f>SUM(Вед!G70)</f>
        <v>70.8</v>
      </c>
      <c r="E54" s="15">
        <f>SUM(Вед!H70)</f>
        <v>74.8</v>
      </c>
      <c r="F54" s="15">
        <f>SUM(Вед!I70)</f>
        <v>74.8</v>
      </c>
    </row>
    <row r="55" spans="1:6" x14ac:dyDescent="0.2">
      <c r="A55" s="48" t="s">
        <v>68</v>
      </c>
      <c r="B55" s="48"/>
      <c r="C55" s="47" t="s">
        <v>59</v>
      </c>
      <c r="D55" s="36">
        <f>SUM(D56+D61+D64+D67)</f>
        <v>1679.3999999999999</v>
      </c>
      <c r="E55" s="36">
        <f>SUM(E56+E61)</f>
        <v>1608.7</v>
      </c>
      <c r="F55" s="36">
        <f>SUM(F56+F61)</f>
        <v>1608.7</v>
      </c>
    </row>
    <row r="56" spans="1:6" ht="24" x14ac:dyDescent="0.2">
      <c r="A56" s="28" t="s">
        <v>82</v>
      </c>
      <c r="B56" s="28"/>
      <c r="C56" s="11" t="s">
        <v>52</v>
      </c>
      <c r="D56" s="15">
        <f>SUM(Вед!G24)</f>
        <v>1086.8</v>
      </c>
      <c r="E56" s="15">
        <f>SUM(Вед!H24)</f>
        <v>1055.7</v>
      </c>
      <c r="F56" s="15">
        <f>SUM(Вед!I24)</f>
        <v>1055.7</v>
      </c>
    </row>
    <row r="57" spans="1:6" ht="48" x14ac:dyDescent="0.2">
      <c r="A57" s="28" t="s">
        <v>82</v>
      </c>
      <c r="B57" s="80">
        <v>100</v>
      </c>
      <c r="C57" s="81" t="s">
        <v>73</v>
      </c>
      <c r="D57" s="29">
        <f>SUM(D58)</f>
        <v>591.1</v>
      </c>
      <c r="E57" s="29">
        <f>SUM(E58)</f>
        <v>560</v>
      </c>
      <c r="F57" s="29">
        <f>SUM(F58)</f>
        <v>560</v>
      </c>
    </row>
    <row r="58" spans="1:6" ht="24" x14ac:dyDescent="0.2">
      <c r="A58" s="28" t="s">
        <v>82</v>
      </c>
      <c r="B58" s="64" t="s">
        <v>32</v>
      </c>
      <c r="C58" s="65" t="s">
        <v>33</v>
      </c>
      <c r="D58" s="66">
        <f>SUM(Вед!G26)</f>
        <v>591.1</v>
      </c>
      <c r="E58" s="66">
        <f>SUM(Вед!H26)</f>
        <v>560</v>
      </c>
      <c r="F58" s="66">
        <f>SUM(Вед!I26)</f>
        <v>560</v>
      </c>
    </row>
    <row r="59" spans="1:6" ht="24" x14ac:dyDescent="0.2">
      <c r="A59" s="28" t="s">
        <v>82</v>
      </c>
      <c r="B59" s="64" t="s">
        <v>74</v>
      </c>
      <c r="C59" s="83" t="s">
        <v>75</v>
      </c>
      <c r="D59" s="66">
        <f>SUM(D60)</f>
        <v>495.7</v>
      </c>
      <c r="E59" s="66">
        <f>SUM(E60)</f>
        <v>495.7</v>
      </c>
      <c r="F59" s="66">
        <f>SUM(F60)</f>
        <v>495.7</v>
      </c>
    </row>
    <row r="60" spans="1:6" ht="25.5" x14ac:dyDescent="0.2">
      <c r="A60" s="28" t="s">
        <v>82</v>
      </c>
      <c r="B60" s="64" t="s">
        <v>34</v>
      </c>
      <c r="C60" s="60" t="s">
        <v>35</v>
      </c>
      <c r="D60" s="66">
        <f>SUM(Вед!G28)</f>
        <v>495.7</v>
      </c>
      <c r="E60" s="66">
        <f>SUM(Вед!H28)</f>
        <v>495.7</v>
      </c>
      <c r="F60" s="66">
        <f>SUM(Вед!I28)</f>
        <v>495.7</v>
      </c>
    </row>
    <row r="61" spans="1:6" ht="24" x14ac:dyDescent="0.2">
      <c r="A61" s="28" t="s">
        <v>83</v>
      </c>
      <c r="B61" s="28"/>
      <c r="C61" s="11" t="s">
        <v>53</v>
      </c>
      <c r="D61" s="15">
        <f>SUM(Вед!G29)</f>
        <v>553</v>
      </c>
      <c r="E61" s="15">
        <f>SUM(Вед!H29)</f>
        <v>553</v>
      </c>
      <c r="F61" s="15">
        <f>SUM(Вед!I29)</f>
        <v>553</v>
      </c>
    </row>
    <row r="62" spans="1:6" ht="48" x14ac:dyDescent="0.2">
      <c r="A62" s="28" t="s">
        <v>83</v>
      </c>
      <c r="B62" s="80">
        <v>100</v>
      </c>
      <c r="C62" s="81" t="s">
        <v>73</v>
      </c>
      <c r="D62" s="29">
        <f>SUM(D63)</f>
        <v>553</v>
      </c>
      <c r="E62" s="29">
        <f>SUM(E63)</f>
        <v>553</v>
      </c>
      <c r="F62" s="29">
        <f>SUM(F63)</f>
        <v>553</v>
      </c>
    </row>
    <row r="63" spans="1:6" ht="24" x14ac:dyDescent="0.2">
      <c r="A63" s="28" t="s">
        <v>83</v>
      </c>
      <c r="B63" s="64" t="s">
        <v>32</v>
      </c>
      <c r="C63" s="65" t="s">
        <v>33</v>
      </c>
      <c r="D63" s="66">
        <f>SUM(Вед!G31)</f>
        <v>553</v>
      </c>
      <c r="E63" s="66">
        <f>SUM(Вед!H31)</f>
        <v>553</v>
      </c>
      <c r="F63" s="66">
        <f>SUM(Вед!I31)</f>
        <v>553</v>
      </c>
    </row>
    <row r="64" spans="1:6" s="148" customFormat="1" ht="38.25" x14ac:dyDescent="0.2">
      <c r="A64" s="10" t="s">
        <v>134</v>
      </c>
      <c r="B64" s="64"/>
      <c r="C64" s="60" t="s">
        <v>133</v>
      </c>
      <c r="D64" s="14">
        <f>SUM(D65)</f>
        <v>35.6</v>
      </c>
      <c r="E64" s="66"/>
      <c r="F64" s="66"/>
    </row>
    <row r="65" spans="1:6" s="148" customFormat="1" ht="48" x14ac:dyDescent="0.2">
      <c r="A65" s="10" t="s">
        <v>134</v>
      </c>
      <c r="B65" s="80">
        <v>100</v>
      </c>
      <c r="C65" s="81" t="s">
        <v>73</v>
      </c>
      <c r="D65" s="14">
        <f>SUM(D66)</f>
        <v>35.6</v>
      </c>
      <c r="E65" s="66"/>
      <c r="F65" s="66"/>
    </row>
    <row r="66" spans="1:6" s="148" customFormat="1" ht="24" x14ac:dyDescent="0.2">
      <c r="A66" s="10" t="s">
        <v>134</v>
      </c>
      <c r="B66" s="64" t="s">
        <v>32</v>
      </c>
      <c r="C66" s="65" t="s">
        <v>33</v>
      </c>
      <c r="D66" s="14">
        <f>SUM(Вед!G20)</f>
        <v>35.6</v>
      </c>
      <c r="E66" s="66"/>
      <c r="F66" s="66"/>
    </row>
    <row r="67" spans="1:6" s="148" customFormat="1" ht="51" x14ac:dyDescent="0.2">
      <c r="A67" s="10" t="s">
        <v>135</v>
      </c>
      <c r="B67" s="64"/>
      <c r="C67" s="60" t="s">
        <v>132</v>
      </c>
      <c r="D67" s="14">
        <f>SUM(D68)</f>
        <v>4</v>
      </c>
      <c r="E67" s="66"/>
      <c r="F67" s="66"/>
    </row>
    <row r="68" spans="1:6" s="148" customFormat="1" ht="48" x14ac:dyDescent="0.2">
      <c r="A68" s="10" t="s">
        <v>135</v>
      </c>
      <c r="B68" s="80">
        <v>100</v>
      </c>
      <c r="C68" s="81" t="s">
        <v>73</v>
      </c>
      <c r="D68" s="14">
        <f>SUM(D69)</f>
        <v>4</v>
      </c>
      <c r="E68" s="66"/>
      <c r="F68" s="66"/>
    </row>
    <row r="69" spans="1:6" s="148" customFormat="1" ht="24" x14ac:dyDescent="0.2">
      <c r="A69" s="10" t="s">
        <v>135</v>
      </c>
      <c r="B69" s="64" t="s">
        <v>32</v>
      </c>
      <c r="C69" s="65" t="s">
        <v>33</v>
      </c>
      <c r="D69" s="14">
        <f>SUM(Вед!G23)</f>
        <v>4</v>
      </c>
      <c r="E69" s="66"/>
      <c r="F69" s="66"/>
    </row>
    <row r="70" spans="1:6" ht="36" x14ac:dyDescent="0.2">
      <c r="A70" s="59" t="s">
        <v>72</v>
      </c>
      <c r="B70" s="28"/>
      <c r="C70" s="96" t="s">
        <v>67</v>
      </c>
      <c r="D70" s="15">
        <f>SUM(D71+D74)</f>
        <v>108.9</v>
      </c>
      <c r="E70" s="15">
        <f>SUM(E71+E74)</f>
        <v>1</v>
      </c>
      <c r="F70" s="15">
        <f>SUM(F71+F74)</f>
        <v>1</v>
      </c>
    </row>
    <row r="71" spans="1:6" x14ac:dyDescent="0.2">
      <c r="A71" s="10" t="s">
        <v>84</v>
      </c>
      <c r="B71" s="64"/>
      <c r="C71" s="65" t="s">
        <v>25</v>
      </c>
      <c r="D71" s="18">
        <f>SUM(Вед!G38)</f>
        <v>1</v>
      </c>
      <c r="E71" s="18">
        <f>SUM(Вед!H38)</f>
        <v>1</v>
      </c>
      <c r="F71" s="18">
        <f>SUM(Вед!I38)</f>
        <v>1</v>
      </c>
    </row>
    <row r="72" spans="1:6" x14ac:dyDescent="0.2">
      <c r="A72" s="10" t="s">
        <v>84</v>
      </c>
      <c r="B72" s="87">
        <v>800</v>
      </c>
      <c r="C72" s="83" t="s">
        <v>76</v>
      </c>
      <c r="D72" s="66">
        <f>SUM(D73)</f>
        <v>1</v>
      </c>
      <c r="E72" s="66">
        <f>SUM(E73)</f>
        <v>1</v>
      </c>
      <c r="F72" s="66">
        <f>SUM(F73)</f>
        <v>1</v>
      </c>
    </row>
    <row r="73" spans="1:6" x14ac:dyDescent="0.2">
      <c r="A73" s="10" t="s">
        <v>84</v>
      </c>
      <c r="B73" s="68">
        <v>870</v>
      </c>
      <c r="C73" s="65" t="s">
        <v>31</v>
      </c>
      <c r="D73" s="15">
        <f>SUM(Вед!G40)</f>
        <v>1</v>
      </c>
      <c r="E73" s="15">
        <f>SUM(Вед!H40)</f>
        <v>1</v>
      </c>
      <c r="F73" s="15">
        <f>SUM(Вед!I40)</f>
        <v>1</v>
      </c>
    </row>
    <row r="74" spans="1:6" x14ac:dyDescent="0.2">
      <c r="A74" s="116" t="s">
        <v>111</v>
      </c>
      <c r="B74" s="117" t="s">
        <v>8</v>
      </c>
      <c r="C74" s="81" t="s">
        <v>102</v>
      </c>
      <c r="D74" s="18">
        <f>SUM(Вед!G34)</f>
        <v>107.9</v>
      </c>
      <c r="E74" s="18">
        <f>SUM(Вед!H34)</f>
        <v>0</v>
      </c>
      <c r="F74" s="18">
        <f>SUM(Вед!I34)</f>
        <v>0</v>
      </c>
    </row>
    <row r="75" spans="1:6" x14ac:dyDescent="0.2">
      <c r="A75" s="116" t="s">
        <v>111</v>
      </c>
      <c r="B75" s="85">
        <v>800</v>
      </c>
      <c r="C75" s="83" t="s">
        <v>76</v>
      </c>
      <c r="D75" s="66">
        <f>SUM(D76)</f>
        <v>107.9</v>
      </c>
      <c r="E75" s="66">
        <f>SUM(E76)</f>
        <v>0</v>
      </c>
      <c r="F75" s="66">
        <f>SUM(F76)</f>
        <v>0</v>
      </c>
    </row>
    <row r="76" spans="1:6" ht="14.25" customHeight="1" x14ac:dyDescent="0.2">
      <c r="A76" s="116" t="s">
        <v>111</v>
      </c>
      <c r="B76" s="117" t="s">
        <v>117</v>
      </c>
      <c r="C76" s="81" t="s">
        <v>118</v>
      </c>
      <c r="D76" s="66">
        <f>SUM(Вед!G36)</f>
        <v>107.9</v>
      </c>
      <c r="E76" s="66">
        <f>SUM(Вед!H36)</f>
        <v>0</v>
      </c>
      <c r="F76" s="66">
        <f>SUM(Вед!I36)</f>
        <v>0</v>
      </c>
    </row>
    <row r="77" spans="1:6" x14ac:dyDescent="0.2">
      <c r="A77" s="40"/>
      <c r="B77" s="40"/>
      <c r="C77" s="12" t="s">
        <v>22</v>
      </c>
      <c r="D77" s="19">
        <f>SUM(D8+D70)</f>
        <v>3312.6749999999997</v>
      </c>
      <c r="E77" s="19">
        <f>SUM(E8+E70)</f>
        <v>2588.384</v>
      </c>
      <c r="F77" s="19">
        <f>SUM(F8+F70)</f>
        <v>2593.2800000000002</v>
      </c>
    </row>
  </sheetData>
  <mergeCells count="7">
    <mergeCell ref="C1:F1"/>
    <mergeCell ref="C5:C6"/>
    <mergeCell ref="A5:A6"/>
    <mergeCell ref="B5:B6"/>
    <mergeCell ref="D2:F2"/>
    <mergeCell ref="A3:F3"/>
    <mergeCell ref="D5:F5"/>
  </mergeCells>
  <phoneticPr fontId="15" type="noConversion"/>
  <pageMargins left="0.19685039370078741" right="0" top="0.19685039370078741" bottom="0.19685039370078741" header="0.27559055118110237" footer="0.51181102362204722"/>
  <pageSetup paperSize="9" orientation="portrait"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РП</vt:lpstr>
      <vt:lpstr>РПЦСР</vt:lpstr>
      <vt:lpstr>Вед</vt:lpstr>
      <vt:lpstr>МП</vt:lpstr>
      <vt:lpstr>Вед!Заголовки_для_печати</vt:lpstr>
      <vt:lpstr>МП!Заголовки_для_печати</vt:lpstr>
      <vt:lpstr>РПЦСР!Заголовки_для_печати</vt:lpstr>
      <vt:lpstr>Вед!Область_печати</vt:lpstr>
      <vt:lpstr>МП!Область_печати</vt:lpstr>
      <vt:lpstr>РПЦСР!Область_печати</vt:lpstr>
    </vt:vector>
  </TitlesOfParts>
  <Company>Фин отдел</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КОВАЛЕВА</dc:creator>
  <cp:lastModifiedBy>Uzer</cp:lastModifiedBy>
  <cp:lastPrinted>2018-12-14T11:17:05Z</cp:lastPrinted>
  <dcterms:created xsi:type="dcterms:W3CDTF">2002-11-18T08:10:53Z</dcterms:created>
  <dcterms:modified xsi:type="dcterms:W3CDTF">2018-12-18T07:03:47Z</dcterms:modified>
</cp:coreProperties>
</file>