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15" windowWidth="9720" windowHeight="6045" activeTab="3"/>
  </bookViews>
  <sheets>
    <sheet name="РП" sheetId="3" r:id="rId1"/>
    <sheet name="РПЦСР" sheetId="9" r:id="rId2"/>
    <sheet name="Вед" sheetId="5" r:id="rId3"/>
    <sheet name="МП" sheetId="8" r:id="rId4"/>
  </sheets>
  <definedNames>
    <definedName name="_xlnm.Print_Titles" localSheetId="2">Вед!$6:$6</definedName>
    <definedName name="_xlnm.Print_Titles" localSheetId="3">МП!$7:$7</definedName>
    <definedName name="_xlnm.Print_Titles" localSheetId="0">РП!#REF!</definedName>
    <definedName name="_xlnm.Print_Titles" localSheetId="1">РПЦСР!$8:$8</definedName>
    <definedName name="_xlnm.Print_Area" localSheetId="2">Вед!$A$1:$H$127</definedName>
    <definedName name="_xlnm.Print_Area" localSheetId="3">МП!$A$1:$E$78</definedName>
  </definedNames>
  <calcPr calcId="145621"/>
</workbook>
</file>

<file path=xl/calcChain.xml><?xml version="1.0" encoding="utf-8"?>
<calcChain xmlns="http://schemas.openxmlformats.org/spreadsheetml/2006/main">
  <c r="H20" i="9" l="1"/>
  <c r="G20" i="9"/>
  <c r="G19" i="9" s="1"/>
  <c r="H19" i="9"/>
  <c r="H104" i="5"/>
  <c r="H42" i="9"/>
  <c r="G42" i="9"/>
  <c r="H41" i="9"/>
  <c r="G41" i="9"/>
  <c r="H40" i="9"/>
  <c r="G40" i="9"/>
  <c r="H75" i="9"/>
  <c r="G75" i="9"/>
  <c r="H74" i="9"/>
  <c r="G74" i="9"/>
  <c r="H73" i="9"/>
  <c r="G73" i="9"/>
  <c r="H72" i="9"/>
  <c r="G72" i="9"/>
  <c r="H81" i="9"/>
  <c r="G81" i="9"/>
  <c r="H80" i="9"/>
  <c r="G80" i="9"/>
  <c r="H79" i="5"/>
  <c r="G79" i="5"/>
  <c r="H73" i="5"/>
  <c r="G73" i="5"/>
  <c r="H72" i="5"/>
  <c r="H71" i="5" s="1"/>
  <c r="F18" i="3" s="1"/>
  <c r="G72" i="5"/>
  <c r="D19" i="8" s="1"/>
  <c r="H40" i="5"/>
  <c r="G40" i="5"/>
  <c r="H39" i="5"/>
  <c r="E15" i="8" s="1"/>
  <c r="G39" i="5"/>
  <c r="D15" i="8" s="1"/>
  <c r="H18" i="5"/>
  <c r="G18" i="5"/>
  <c r="H94" i="5"/>
  <c r="H93" i="5" s="1"/>
  <c r="E24" i="8" s="1"/>
  <c r="E27" i="8"/>
  <c r="H14" i="5"/>
  <c r="H16" i="5"/>
  <c r="H21" i="5"/>
  <c r="H20" i="5" s="1"/>
  <c r="H26" i="5"/>
  <c r="H25" i="5"/>
  <c r="H31" i="5"/>
  <c r="H30" i="5"/>
  <c r="H34" i="5"/>
  <c r="H33" i="5"/>
  <c r="E11" i="8" s="1"/>
  <c r="H37" i="5"/>
  <c r="H36" i="5" s="1"/>
  <c r="H47" i="5"/>
  <c r="H49" i="5"/>
  <c r="H56" i="5"/>
  <c r="H55" i="5" s="1"/>
  <c r="H59" i="5"/>
  <c r="H58" i="5" s="1"/>
  <c r="H66" i="5"/>
  <c r="H65" i="5" s="1"/>
  <c r="H77" i="5"/>
  <c r="H76" i="5" s="1"/>
  <c r="E17" i="8" s="1"/>
  <c r="H82" i="5"/>
  <c r="H81" i="5" s="1"/>
  <c r="H85" i="5"/>
  <c r="H84" i="5"/>
  <c r="E20" i="8" s="1"/>
  <c r="H88" i="5"/>
  <c r="H87" i="5" s="1"/>
  <c r="E21" i="8" s="1"/>
  <c r="H91" i="5"/>
  <c r="H90" i="5" s="1"/>
  <c r="E23" i="8" s="1"/>
  <c r="H97" i="5"/>
  <c r="H96" i="5"/>
  <c r="E25" i="8" s="1"/>
  <c r="H103" i="5"/>
  <c r="H102" i="5" s="1"/>
  <c r="H101" i="5" s="1"/>
  <c r="H100" i="5" s="1"/>
  <c r="H99" i="5" s="1"/>
  <c r="H16" i="9"/>
  <c r="H15" i="9" s="1"/>
  <c r="H14" i="9" s="1"/>
  <c r="H18" i="9"/>
  <c r="H17" i="9" s="1"/>
  <c r="H23" i="9"/>
  <c r="H22" i="9" s="1"/>
  <c r="H21" i="9" s="1"/>
  <c r="H28" i="9"/>
  <c r="H27" i="9" s="1"/>
  <c r="H26" i="9" s="1"/>
  <c r="H25" i="9" s="1"/>
  <c r="H24" i="9" s="1"/>
  <c r="H33" i="9"/>
  <c r="H32" i="9" s="1"/>
  <c r="H31" i="9" s="1"/>
  <c r="H36" i="9"/>
  <c r="H35" i="9" s="1"/>
  <c r="H34" i="9" s="1"/>
  <c r="H39" i="9"/>
  <c r="H38" i="9" s="1"/>
  <c r="H37" i="9" s="1"/>
  <c r="H49" i="9"/>
  <c r="H48" i="9" s="1"/>
  <c r="H51" i="9"/>
  <c r="H50" i="9" s="1"/>
  <c r="H58" i="9"/>
  <c r="H57" i="9" s="1"/>
  <c r="H56" i="9" s="1"/>
  <c r="H61" i="9"/>
  <c r="H60" i="9"/>
  <c r="H59" i="9" s="1"/>
  <c r="H68" i="9"/>
  <c r="H67" i="9" s="1"/>
  <c r="H66" i="9" s="1"/>
  <c r="H65" i="9" s="1"/>
  <c r="H64" i="9" s="1"/>
  <c r="H63" i="9" s="1"/>
  <c r="H62" i="9" s="1"/>
  <c r="H79" i="9"/>
  <c r="H78" i="9" s="1"/>
  <c r="H77" i="9" s="1"/>
  <c r="H84" i="9"/>
  <c r="H83" i="9" s="1"/>
  <c r="H82" i="9" s="1"/>
  <c r="H87" i="9"/>
  <c r="H86" i="9" s="1"/>
  <c r="H85" i="9" s="1"/>
  <c r="H90" i="9"/>
  <c r="H89" i="9" s="1"/>
  <c r="H88" i="9" s="1"/>
  <c r="H93" i="9"/>
  <c r="H92" i="9" s="1"/>
  <c r="H91" i="9" s="1"/>
  <c r="H96" i="9"/>
  <c r="H95" i="9" s="1"/>
  <c r="H94" i="9" s="1"/>
  <c r="H99" i="9"/>
  <c r="H98" i="9" s="1"/>
  <c r="H97" i="9" s="1"/>
  <c r="H106" i="9"/>
  <c r="H105" i="9" s="1"/>
  <c r="H104" i="9" s="1"/>
  <c r="H103" i="9" s="1"/>
  <c r="H102" i="9" s="1"/>
  <c r="H101" i="9" s="1"/>
  <c r="H100" i="9" s="1"/>
  <c r="G36" i="9"/>
  <c r="G35" i="9" s="1"/>
  <c r="G34" i="9" s="1"/>
  <c r="G34" i="5"/>
  <c r="G33" i="5" s="1"/>
  <c r="D11" i="8" s="1"/>
  <c r="G77" i="5"/>
  <c r="G76" i="5"/>
  <c r="G82" i="5"/>
  <c r="G81" i="5"/>
  <c r="G94" i="5"/>
  <c r="G93" i="5"/>
  <c r="D24" i="8" s="1"/>
  <c r="G91" i="5"/>
  <c r="G90" i="5" s="1"/>
  <c r="D23" i="8" s="1"/>
  <c r="G79" i="9"/>
  <c r="G78" i="9" s="1"/>
  <c r="G77" i="9" s="1"/>
  <c r="G84" i="9"/>
  <c r="G83" i="9" s="1"/>
  <c r="G82" i="9" s="1"/>
  <c r="G96" i="9"/>
  <c r="G95" i="9" s="1"/>
  <c r="G94" i="9" s="1"/>
  <c r="G93" i="9"/>
  <c r="G92" i="9" s="1"/>
  <c r="G91" i="9" s="1"/>
  <c r="G39" i="9"/>
  <c r="G38" i="9" s="1"/>
  <c r="G37" i="9" s="1"/>
  <c r="G33" i="9"/>
  <c r="G32" i="9"/>
  <c r="G31" i="9" s="1"/>
  <c r="G90" i="9"/>
  <c r="G89" i="9"/>
  <c r="G88" i="9" s="1"/>
  <c r="G87" i="9"/>
  <c r="G86" i="9" s="1"/>
  <c r="G85" i="9" s="1"/>
  <c r="G99" i="9"/>
  <c r="G98" i="9" s="1"/>
  <c r="G97" i="9" s="1"/>
  <c r="G88" i="5"/>
  <c r="G87" i="5" s="1"/>
  <c r="G85" i="5"/>
  <c r="G84" i="5" s="1"/>
  <c r="D20" i="8" s="1"/>
  <c r="G97" i="5"/>
  <c r="G96" i="5" s="1"/>
  <c r="D25" i="8" s="1"/>
  <c r="G14" i="5"/>
  <c r="G16" i="5"/>
  <c r="G21" i="5"/>
  <c r="G20" i="5"/>
  <c r="D31" i="8" s="1"/>
  <c r="G31" i="5"/>
  <c r="G30" i="5" s="1"/>
  <c r="G37" i="5"/>
  <c r="G36" i="5" s="1"/>
  <c r="D13" i="8" s="1"/>
  <c r="G104" i="5"/>
  <c r="G103" i="5"/>
  <c r="G66" i="5"/>
  <c r="G65" i="5"/>
  <c r="G59" i="5"/>
  <c r="G58" i="5"/>
  <c r="D28" i="8" s="1"/>
  <c r="G56" i="5"/>
  <c r="G55" i="5" s="1"/>
  <c r="D27" i="8"/>
  <c r="G49" i="5"/>
  <c r="G47" i="5"/>
  <c r="G26" i="5"/>
  <c r="G25" i="5"/>
  <c r="G106" i="9"/>
  <c r="G105" i="9" s="1"/>
  <c r="G104" i="9" s="1"/>
  <c r="G103" i="9" s="1"/>
  <c r="G102" i="9" s="1"/>
  <c r="G101" i="9" s="1"/>
  <c r="G100" i="9" s="1"/>
  <c r="G68" i="9"/>
  <c r="G67" i="9" s="1"/>
  <c r="G66" i="9" s="1"/>
  <c r="G65" i="9" s="1"/>
  <c r="G64" i="9" s="1"/>
  <c r="G63" i="9" s="1"/>
  <c r="G62" i="9" s="1"/>
  <c r="G61" i="9"/>
  <c r="G60" i="9"/>
  <c r="G59" i="9" s="1"/>
  <c r="G58" i="9"/>
  <c r="G57" i="9" s="1"/>
  <c r="G56" i="9" s="1"/>
  <c r="G51" i="9"/>
  <c r="G50" i="9" s="1"/>
  <c r="G49" i="9"/>
  <c r="G48" i="9" s="1"/>
  <c r="G28" i="9"/>
  <c r="G27" i="9" s="1"/>
  <c r="G26" i="9" s="1"/>
  <c r="G25" i="9" s="1"/>
  <c r="G24" i="9" s="1"/>
  <c r="G23" i="9"/>
  <c r="G22" i="9" s="1"/>
  <c r="G21" i="9" s="1"/>
  <c r="G18" i="9"/>
  <c r="G17" i="9" s="1"/>
  <c r="G16" i="9"/>
  <c r="G15" i="9" s="1"/>
  <c r="H46" i="5"/>
  <c r="E12" i="8" s="1"/>
  <c r="E14" i="8"/>
  <c r="G64" i="5"/>
  <c r="G63" i="5" s="1"/>
  <c r="G62" i="5" s="1"/>
  <c r="G61" i="5" s="1"/>
  <c r="D22" i="8"/>
  <c r="E16" i="3"/>
  <c r="E15" i="3" s="1"/>
  <c r="G102" i="5"/>
  <c r="G101" i="5" s="1"/>
  <c r="G100" i="5" s="1"/>
  <c r="G99" i="5" s="1"/>
  <c r="D14" i="8"/>
  <c r="D18" i="8"/>
  <c r="H24" i="5"/>
  <c r="H23" i="5" s="1"/>
  <c r="F9" i="3" s="1"/>
  <c r="E33" i="8"/>
  <c r="E32" i="8" s="1"/>
  <c r="G46" i="5"/>
  <c r="G13" i="5"/>
  <c r="D30" i="8" s="1"/>
  <c r="G71" i="5"/>
  <c r="E18" i="3"/>
  <c r="H13" i="5"/>
  <c r="E10" i="8"/>
  <c r="D33" i="8"/>
  <c r="D32" i="8"/>
  <c r="G24" i="5"/>
  <c r="G23" i="5"/>
  <c r="E9" i="3" s="1"/>
  <c r="G12" i="5"/>
  <c r="G11" i="5" s="1"/>
  <c r="G9" i="5" s="1"/>
  <c r="E30" i="8"/>
  <c r="D17" i="8"/>
  <c r="G45" i="5"/>
  <c r="G44" i="5" s="1"/>
  <c r="G43" i="5" s="1"/>
  <c r="G42" i="5" s="1"/>
  <c r="E12" i="3" s="1"/>
  <c r="E11" i="3" s="1"/>
  <c r="D12" i="8"/>
  <c r="E28" i="8" l="1"/>
  <c r="E26" i="8" s="1"/>
  <c r="H54" i="5"/>
  <c r="H53" i="5" s="1"/>
  <c r="H52" i="5" s="1"/>
  <c r="H51" i="5" s="1"/>
  <c r="F14" i="3" s="1"/>
  <c r="F13" i="3" s="1"/>
  <c r="H64" i="5"/>
  <c r="H63" i="5" s="1"/>
  <c r="H62" i="5" s="1"/>
  <c r="H61" i="5" s="1"/>
  <c r="E22" i="8"/>
  <c r="F16" i="3"/>
  <c r="F15" i="3" s="1"/>
  <c r="D26" i="8"/>
  <c r="D29" i="8"/>
  <c r="H45" i="5"/>
  <c r="H44" i="5" s="1"/>
  <c r="H43" i="5" s="1"/>
  <c r="H42" i="5" s="1"/>
  <c r="F12" i="3" s="1"/>
  <c r="F11" i="3" s="1"/>
  <c r="G54" i="5"/>
  <c r="G53" i="5" s="1"/>
  <c r="G52" i="5" s="1"/>
  <c r="G51" i="5" s="1"/>
  <c r="E14" i="3" s="1"/>
  <c r="E13" i="3" s="1"/>
  <c r="G14" i="9"/>
  <c r="G13" i="9" s="1"/>
  <c r="G12" i="9" s="1"/>
  <c r="G10" i="9" s="1"/>
  <c r="G47" i="9"/>
  <c r="G46" i="9" s="1"/>
  <c r="G45" i="9" s="1"/>
  <c r="G44" i="9" s="1"/>
  <c r="G43" i="9" s="1"/>
  <c r="H13" i="9"/>
  <c r="H12" i="9" s="1"/>
  <c r="H10" i="9" s="1"/>
  <c r="G55" i="9"/>
  <c r="G54" i="9" s="1"/>
  <c r="G53" i="9" s="1"/>
  <c r="G52" i="9" s="1"/>
  <c r="F21" i="3"/>
  <c r="F20" i="3" s="1"/>
  <c r="E13" i="8"/>
  <c r="H29" i="5"/>
  <c r="H76" i="9"/>
  <c r="H71" i="9" s="1"/>
  <c r="H70" i="9" s="1"/>
  <c r="H69" i="9" s="1"/>
  <c r="E8" i="3"/>
  <c r="E21" i="3"/>
  <c r="E20" i="3" s="1"/>
  <c r="G29" i="5"/>
  <c r="D10" i="8"/>
  <c r="D9" i="8" s="1"/>
  <c r="D21" i="8"/>
  <c r="D16" i="8" s="1"/>
  <c r="G75" i="5"/>
  <c r="E18" i="8"/>
  <c r="H75" i="5"/>
  <c r="E31" i="8"/>
  <c r="H12" i="5"/>
  <c r="H11" i="5" s="1"/>
  <c r="H9" i="5" s="1"/>
  <c r="E29" i="8"/>
  <c r="G30" i="9"/>
  <c r="G29" i="9" s="1"/>
  <c r="G76" i="9"/>
  <c r="G71" i="9" s="1"/>
  <c r="G70" i="9" s="1"/>
  <c r="G69" i="9" s="1"/>
  <c r="H55" i="9"/>
  <c r="H54" i="9" s="1"/>
  <c r="H53" i="9" s="1"/>
  <c r="H52" i="9" s="1"/>
  <c r="H47" i="9"/>
  <c r="H46" i="9" s="1"/>
  <c r="H45" i="9" s="1"/>
  <c r="H44" i="9" s="1"/>
  <c r="H43" i="9" s="1"/>
  <c r="H30" i="9"/>
  <c r="H29" i="9" s="1"/>
  <c r="E9" i="8"/>
  <c r="E19" i="8"/>
  <c r="E16" i="8" l="1"/>
  <c r="G9" i="9"/>
  <c r="H9" i="9"/>
  <c r="H107" i="9" s="1"/>
  <c r="G107" i="9"/>
  <c r="F8" i="3"/>
  <c r="H70" i="5"/>
  <c r="H69" i="5" s="1"/>
  <c r="H68" i="5" s="1"/>
  <c r="F19" i="3"/>
  <c r="F17" i="3" s="1"/>
  <c r="E19" i="3"/>
  <c r="E17" i="3" s="1"/>
  <c r="G70" i="5"/>
  <c r="G69" i="5" s="1"/>
  <c r="G68" i="5" s="1"/>
  <c r="D8" i="8"/>
  <c r="D34" i="8" s="1"/>
  <c r="E10" i="3"/>
  <c r="E7" i="3" s="1"/>
  <c r="E22" i="3" s="1"/>
  <c r="G28" i="5"/>
  <c r="G8" i="5" s="1"/>
  <c r="G7" i="5" s="1"/>
  <c r="H28" i="5"/>
  <c r="H8" i="5" s="1"/>
  <c r="H7" i="5" s="1"/>
  <c r="F10" i="3"/>
  <c r="E8" i="8"/>
  <c r="E34" i="8" s="1"/>
  <c r="H106" i="5" l="1"/>
  <c r="G106" i="5"/>
  <c r="F7" i="3"/>
  <c r="F22" i="3" s="1"/>
</calcChain>
</file>

<file path=xl/sharedStrings.xml><?xml version="1.0" encoding="utf-8"?>
<sst xmlns="http://schemas.openxmlformats.org/spreadsheetml/2006/main" count="1108" uniqueCount="141">
  <si>
    <t>Раздел</t>
  </si>
  <si>
    <t>Под- раздел</t>
  </si>
  <si>
    <t>Вид расходов</t>
  </si>
  <si>
    <t>Целевая статья</t>
  </si>
  <si>
    <t>Общегосударственные вопросы</t>
  </si>
  <si>
    <t>01</t>
  </si>
  <si>
    <t>04</t>
  </si>
  <si>
    <t>тыс. руб.</t>
  </si>
  <si>
    <t>701</t>
  </si>
  <si>
    <t>№ п/п</t>
  </si>
  <si>
    <t>2</t>
  </si>
  <si>
    <t>6</t>
  </si>
  <si>
    <t>АДМИНИСТРАЦИЯ БЕЛЯНИЦКОГО СЕЛЬСКОГО ПОСЕЛЕНИЯ СОНКОВСКОГО РАЙОНА ТВЕРСКОЙ ОБЛАСТИ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</si>
  <si>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</si>
  <si>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</si>
  <si>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</si>
  <si>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</si>
  <si>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</si>
  <si>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</si>
  <si>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</si>
  <si>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</si>
  <si>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Иные межбюджетные трансферты</t>
  </si>
  <si>
    <t>ВСЕГО</t>
  </si>
  <si>
    <t>ГРБС</t>
  </si>
  <si>
    <t>Резервные фонды</t>
  </si>
  <si>
    <t>Резервные фонды местных администраций</t>
  </si>
  <si>
    <t xml:space="preserve">Наименование </t>
  </si>
  <si>
    <t>14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</si>
  <si>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</si>
  <si>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</si>
  <si>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11</t>
  </si>
  <si>
    <t>Резервные средства</t>
  </si>
  <si>
    <t>120</t>
  </si>
  <si>
    <t>Расходы на выплаты персоналу государственных (муниципальных ) органов</t>
  </si>
  <si>
    <t>240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</si>
  <si>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</si>
  <si>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</si>
  <si>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</si>
  <si>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</si>
  <si>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Прочие межбюджетные трансферты бюджетам субъектов Российской Федерации и муниципальных образований общего характера</t>
  </si>
  <si>
    <t>(в тыс. руб.)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</si>
  <si>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</si>
  <si>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</si>
  <si>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</si>
  <si>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</si>
  <si>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</si>
  <si>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</si>
  <si>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</si>
  <si>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</si>
  <si>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КЦСР</t>
  </si>
  <si>
    <t>5</t>
  </si>
  <si>
    <t xml:space="preserve">Обеспечивающая подпрограмма </t>
  </si>
  <si>
    <t xml:space="preserve">Обеспечение деятельности  главного администратора  программы и  администраторов программы </t>
  </si>
  <si>
    <t xml:space="preserve">Расходы по содержанию  аппарата администрации сельского поселения </t>
  </si>
  <si>
    <t xml:space="preserve">Расходы по содержанию  главы администрации сельского поселения </t>
  </si>
  <si>
    <t>Расходы, не включенные в муниципальные программы Беляницкого сельского поселения</t>
  </si>
  <si>
    <t>Расходы на обеспечение функционирования добровольной пожарной дружины</t>
  </si>
  <si>
    <t>Расходы на финансовое обеспечение организации  уличного освещения населенных пунктов поселения</t>
  </si>
  <si>
    <t xml:space="preserve">Расходы на обеспечение вывоза  бытовых отходов на территории Беляницкого сельского поселения Сонковского района </t>
  </si>
  <si>
    <t>Прочие межбюджетные трансферты общего характера</t>
  </si>
  <si>
    <t>ППП</t>
  </si>
  <si>
    <t>Обеспечивающая подпрограмма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</si>
  <si>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</si>
  <si>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Финансовое обеспечение расходов 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</si>
  <si>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Национальная экономика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</si>
  <si>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</si>
  <si>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</si>
  <si>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</si>
  <si>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Расходы на обеспечение финансирования содержания мест захоронений</t>
  </si>
  <si>
    <t>Расходы на финансовое обеспечение  первичных мер пожарной безопасности в границах населенных пунктов поселения</t>
  </si>
  <si>
    <t>Расходы, не включенные в муниципальные программы Беляницкого сельского поселения Сонковского района Тверской области</t>
  </si>
  <si>
    <t>1110000000</t>
  </si>
  <si>
    <t>111021054О</t>
  </si>
  <si>
    <t>1100000000</t>
  </si>
  <si>
    <t>111025118О</t>
  </si>
  <si>
    <t>1130000000</t>
  </si>
  <si>
    <t>1120000000</t>
  </si>
  <si>
    <t>9900000000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</si>
  <si>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</si>
  <si>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</si>
  <si>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</si>
  <si>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</si>
  <si>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</si>
  <si>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Межбюджетные трансферты</t>
  </si>
  <si>
    <t>1190000000</t>
  </si>
  <si>
    <t>1190100000</t>
  </si>
  <si>
    <t xml:space="preserve">Расходы на финансовое обеспечение расходов на осуществление переданных полномочий </t>
  </si>
  <si>
    <t>119014012С</t>
  </si>
  <si>
    <t>119014013С</t>
  </si>
  <si>
    <t>992004000А</t>
  </si>
  <si>
    <t>113014002Б</t>
  </si>
  <si>
    <t>112044002Б</t>
  </si>
  <si>
    <t>112014002Б</t>
  </si>
  <si>
    <t>112024003Б</t>
  </si>
  <si>
    <t>112024004Б</t>
  </si>
  <si>
    <t>111044001О</t>
  </si>
  <si>
    <t>113024002Б</t>
  </si>
  <si>
    <t>Подпрограмма  1 "Повышение эффективности муниципального управления"</t>
  </si>
  <si>
    <t>Подпрограмма 3 "Обеспечение первичных мер пожарной безопасности в границах населенных пунктов поселения"</t>
  </si>
  <si>
    <t>Подпрограмма  2 "Создание условий для обеспечения жизнедеятельности населения поселения"</t>
  </si>
  <si>
    <t>Подпрограмма 2  "Создание условий для обеспечения жизнедеятельности населения поселения"</t>
  </si>
  <si>
    <t>Расходы на финансовое обеспечение расходов на осуществление первичного воинского учета на территориях, где отсутствуют военные комиссариаты</t>
  </si>
  <si>
    <t>Расходы на обеспечение системы учета объектов собственности муниципального образования</t>
  </si>
  <si>
    <t>111034001Б</t>
  </si>
  <si>
    <t>Приложение 5</t>
  </si>
  <si>
    <t>11205S033Б</t>
  </si>
  <si>
    <r>
      <t>Расходы на реализацию программ по поддержке местных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инициатив за счет средств местного бюджета, средств физических и юридических лиц</t>
    </r>
  </si>
  <si>
    <t>112051093Н</t>
  </si>
  <si>
    <t>Расходы на реализацию мероприятий по обращениям, поступающим к депутатам Законодательного Собрания Тверской области, в рамках реализации программ по поддержке местных инициатив</t>
  </si>
  <si>
    <t>112051033Н</t>
  </si>
  <si>
    <r>
      <t>Расходы на реализацию программ по поддержке местных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инициатив в Тверской области за счет средств областного бюджета</t>
    </r>
  </si>
  <si>
    <t>112014001Б</t>
  </si>
  <si>
    <t>Расходы на финансовое обеспечение строительства и ремонта колодцев в  населенных пунктах поселения</t>
  </si>
  <si>
    <t>Приложение 6</t>
  </si>
  <si>
    <t xml:space="preserve">                                                    Приложение 3</t>
  </si>
  <si>
    <t>Приложение 4</t>
  </si>
  <si>
    <t>Расходы по организации деятельности по сбору (в т.ч. раздельному сбору), транспортированию, обработке, утилизации, обезвреживанию, захоронению твердых коммунальных отходов</t>
  </si>
  <si>
    <t>111021057О</t>
  </si>
  <si>
    <t>Утверждено Решением о бюджете на 2017 год</t>
  </si>
  <si>
    <t>Исполнено за 2017 год</t>
  </si>
  <si>
    <t>800</t>
  </si>
  <si>
    <t>850</t>
  </si>
  <si>
    <t>Уплата налогов, сборов и иных платежей</t>
  </si>
  <si>
    <t>111034003Б</t>
  </si>
  <si>
    <t>Финансовое обеспечение финансирования расходов на разработку документов территориального планирования</t>
  </si>
  <si>
    <t xml:space="preserve">Муниципальная программа 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2017-2022 годы"
</t>
  </si>
  <si>
    <t>Коммунальное хозяйство</t>
  </si>
  <si>
    <t>112014003Б</t>
  </si>
  <si>
    <t>Расходы на лабораторные исследования питьевой воды</t>
  </si>
  <si>
    <t>400</t>
  </si>
  <si>
    <t xml:space="preserve">Капитальные вложения в объекты государственной
(муниципальной) собственности
</t>
  </si>
  <si>
    <t>410</t>
  </si>
  <si>
    <t>Бюджетные инвестиции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</si>
  <si>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бюджетов на 2017 год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</si>
  <si>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местного бюджета и целевым статьям (муниципальным программам и непрограммным направлениям деятельности)  классификации расходов бюджетов на 2017 год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</si>
  <si>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</si>
  <si>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 xml:space="preserve">Распределение бюджетных ассигнований местного бюджета по разделам и подразделам классификации расходов бюджетов на 2017 год </t>
  </si>
  <si>
    <t xml:space="preserve"> решению Совета депутатов Беляницкого сельского поселения Сонковского района Тверской области от  26.03.2018   № 113     "Об утверждении годового отчета об исполнении бюджета муниципального образования Беляницкое сельское  поселение Сонковского района Тверской области за 2017 год"</t>
  </si>
  <si>
    <t>решению Совета депутатов Беляницкого сельского поселения Сонковского района Тверской области от  26.03. 2018   № 113     "Об утверждении годового отчета об исполнении бюджета муниципального образования Беляницкое сельское  поселение Сонковского района Тверской области за 2017 год"</t>
  </si>
  <si>
    <t>решению Совета депутатов Беляницкого сельского поселения Сонковского района Тверской области от  26.03.2018   № 113     "Об утверждении годового отчета об исполнении бюджета муниципального образования Беляницкое сельское  поселение Сонковского района Тверской области за 2017 год"</t>
  </si>
  <si>
    <t>решению Совета депутатов Беляницкого сельского поселения Сонковского района Тверской области от  26.03.2018   №  113    "Об утверждении годового отчета об исполнении бюджета муниципального образования Беляницкое сельское  поселение Сонковского района Тверской области за 2017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</si>
</sst>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6" x14ac:knownFonts="1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8"/>
      <name val="MS Sans Serif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</font>
    <font>
      <sz val="11"/>
      <color indexed="8"/>
      <name val="Arial"/>
      <family val="2"/>
      <charset val="204"/>
    </font>
    <font>
      <sz val="9"/>
      <name val="MS Sans Serif"/>
      <family val="2"/>
      <charset val="204"/>
    </font>
    <font>
      <sz val="10"/>
      <color indexed="10"/>
      <name val="Arial"/>
      <family val="2"/>
      <charset val="204"/>
    </font>
    <font>
      <sz val="8"/>
      <name val="MS Sans Serif"/>
      <family val="2"/>
      <charset val="204"/>
    </font>
    <font>
      <sz val="9"/>
      <color indexed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91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top" wrapText="1"/>
    </xf>
    <xf numFmtId="164" fontId="4" fillId="0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right" vertical="top" wrapText="1"/>
    </xf>
    <xf numFmtId="164" fontId="4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/>
    <xf numFmtId="3" fontId="8" fillId="0" borderId="0" xfId="0" applyNumberFormat="1" applyFont="1" applyFill="1" applyAlignment="1">
      <alignment horizontal="right" vertical="center"/>
    </xf>
    <xf numFmtId="164" fontId="3" fillId="2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top" wrapText="1"/>
    </xf>
    <xf numFmtId="0" fontId="10" fillId="2" borderId="1" xfId="0" applyFont="1" applyFill="1" applyBorder="1" applyAlignment="1">
      <alignment horizontal="left" wrapText="1"/>
    </xf>
    <xf numFmtId="0" fontId="10" fillId="0" borderId="1" xfId="0" applyNumberFormat="1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top"/>
    </xf>
    <xf numFmtId="49" fontId="10" fillId="0" borderId="1" xfId="0" applyNumberFormat="1" applyFont="1" applyFill="1" applyBorder="1" applyAlignment="1" applyProtection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/>
    </xf>
    <xf numFmtId="49" fontId="4" fillId="3" borderId="1" xfId="0" applyNumberFormat="1" applyFont="1" applyFill="1" applyBorder="1" applyAlignment="1" applyProtection="1">
      <alignment horizontal="center" vertical="top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64" fontId="10" fillId="2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center" vertical="top"/>
    </xf>
    <xf numFmtId="49" fontId="12" fillId="3" borderId="1" xfId="0" applyNumberFormat="1" applyFont="1" applyFill="1" applyBorder="1" applyAlignment="1" applyProtection="1">
      <alignment horizontal="center" vertical="top" wrapText="1"/>
    </xf>
    <xf numFmtId="49" fontId="12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 applyProtection="1">
      <alignment horizontal="right" vertical="top" wrapText="1"/>
    </xf>
    <xf numFmtId="164" fontId="11" fillId="0" borderId="1" xfId="0" applyNumberFormat="1" applyFont="1" applyFill="1" applyBorder="1" applyAlignment="1" applyProtection="1">
      <alignment horizontal="right" vertical="top" wrapText="1"/>
    </xf>
    <xf numFmtId="0" fontId="0" fillId="0" borderId="1" xfId="0" applyNumberFormat="1" applyFont="1" applyFill="1" applyBorder="1" applyAlignment="1" applyProtection="1">
      <alignment vertical="top"/>
    </xf>
    <xf numFmtId="0" fontId="4" fillId="3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vertical="top" wrapText="1"/>
    </xf>
    <xf numFmtId="0" fontId="13" fillId="2" borderId="0" xfId="0" applyFont="1" applyFill="1" applyBorder="1" applyAlignment="1"/>
    <xf numFmtId="49" fontId="3" fillId="0" borderId="1" xfId="0" applyNumberFormat="1" applyFont="1" applyFill="1" applyBorder="1" applyAlignment="1" applyProtection="1">
      <alignment vertical="top"/>
    </xf>
    <xf numFmtId="49" fontId="0" fillId="0" borderId="1" xfId="0" applyNumberFormat="1" applyFont="1" applyFill="1" applyBorder="1" applyAlignment="1" applyProtection="1">
      <alignment vertical="top"/>
    </xf>
    <xf numFmtId="0" fontId="4" fillId="3" borderId="1" xfId="0" applyNumberFormat="1" applyFont="1" applyFill="1" applyBorder="1" applyAlignment="1" applyProtection="1">
      <alignment vertical="top" wrapText="1"/>
    </xf>
    <xf numFmtId="164" fontId="4" fillId="3" borderId="1" xfId="0" applyNumberFormat="1" applyFont="1" applyFill="1" applyBorder="1" applyAlignment="1" applyProtection="1">
      <alignment horizontal="right" vertical="top" wrapText="1"/>
    </xf>
    <xf numFmtId="0" fontId="5" fillId="2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49" fontId="11" fillId="0" borderId="1" xfId="0" applyNumberFormat="1" applyFont="1" applyFill="1" applyBorder="1" applyAlignment="1" applyProtection="1">
      <alignment horizontal="center" vertical="top" wrapText="1"/>
    </xf>
    <xf numFmtId="164" fontId="11" fillId="0" borderId="1" xfId="0" applyNumberFormat="1" applyFont="1" applyFill="1" applyBorder="1" applyAlignment="1" applyProtection="1">
      <alignment horizontal="right" vertical="center" wrapText="1"/>
    </xf>
    <xf numFmtId="49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0" fontId="16" fillId="0" borderId="3" xfId="0" applyFont="1" applyBorder="1" applyAlignment="1">
      <alignment wrapText="1"/>
    </xf>
    <xf numFmtId="164" fontId="16" fillId="0" borderId="4" xfId="0" applyNumberFormat="1" applyFont="1" applyFill="1" applyBorder="1" applyAlignment="1">
      <alignment horizontal="right"/>
    </xf>
    <xf numFmtId="0" fontId="17" fillId="0" borderId="2" xfId="0" applyFont="1" applyBorder="1" applyAlignment="1">
      <alignment horizontal="right"/>
    </xf>
    <xf numFmtId="49" fontId="17" fillId="0" borderId="3" xfId="0" applyNumberFormat="1" applyFont="1" applyBorder="1" applyAlignment="1">
      <alignment horizontal="right"/>
    </xf>
    <xf numFmtId="0" fontId="17" fillId="0" borderId="3" xfId="0" applyFont="1" applyBorder="1" applyAlignment="1">
      <alignment wrapText="1"/>
    </xf>
    <xf numFmtId="164" fontId="17" fillId="0" borderId="4" xfId="0" applyNumberFormat="1" applyFont="1" applyFill="1" applyBorder="1" applyAlignment="1">
      <alignment horizontal="right"/>
    </xf>
    <xf numFmtId="0" fontId="17" fillId="0" borderId="5" xfId="0" applyFont="1" applyBorder="1" applyAlignment="1">
      <alignment wrapText="1"/>
    </xf>
    <xf numFmtId="164" fontId="17" fillId="0" borderId="6" xfId="0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left" wrapText="1"/>
    </xf>
    <xf numFmtId="164" fontId="16" fillId="0" borderId="6" xfId="0" applyNumberFormat="1" applyFont="1" applyFill="1" applyBorder="1" applyAlignment="1" applyProtection="1">
      <alignment horizontal="right" shrinkToFit="1"/>
      <protection locked="0"/>
    </xf>
    <xf numFmtId="0" fontId="17" fillId="0" borderId="5" xfId="0" applyFont="1" applyBorder="1" applyAlignment="1">
      <alignment horizontal="left" wrapText="1"/>
    </xf>
    <xf numFmtId="164" fontId="17" fillId="0" borderId="6" xfId="0" applyNumberFormat="1" applyFont="1" applyFill="1" applyBorder="1" applyAlignment="1" applyProtection="1">
      <alignment horizontal="right" shrinkToFit="1"/>
      <protection locked="0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left"/>
    </xf>
    <xf numFmtId="164" fontId="16" fillId="0" borderId="9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horizontal="right" vertical="top" wrapText="1"/>
    </xf>
    <xf numFmtId="49" fontId="3" fillId="2" borderId="1" xfId="0" applyNumberFormat="1" applyFont="1" applyFill="1" applyBorder="1" applyAlignment="1">
      <alignment horizontal="right" wrapText="1"/>
    </xf>
    <xf numFmtId="49" fontId="4" fillId="3" borderId="1" xfId="0" applyNumberFormat="1" applyFont="1" applyFill="1" applyBorder="1" applyAlignment="1" applyProtection="1">
      <alignment horizontal="right" vertical="top" wrapText="1"/>
    </xf>
    <xf numFmtId="49" fontId="12" fillId="3" borderId="1" xfId="0" applyNumberFormat="1" applyFont="1" applyFill="1" applyBorder="1" applyAlignment="1">
      <alignment horizontal="right"/>
    </xf>
    <xf numFmtId="49" fontId="12" fillId="3" borderId="1" xfId="0" applyNumberFormat="1" applyFont="1" applyFill="1" applyBorder="1" applyAlignment="1" applyProtection="1">
      <alignment horizontal="right" vertical="top" wrapText="1"/>
    </xf>
    <xf numFmtId="49" fontId="12" fillId="0" borderId="1" xfId="0" applyNumberFormat="1" applyFont="1" applyFill="1" applyBorder="1" applyAlignment="1" applyProtection="1">
      <alignment horizontal="right" vertical="top" wrapText="1"/>
    </xf>
    <xf numFmtId="49" fontId="10" fillId="0" borderId="1" xfId="0" applyNumberFormat="1" applyFont="1" applyFill="1" applyBorder="1" applyAlignment="1" applyProtection="1">
      <alignment horizontal="right" vertical="top" wrapText="1"/>
    </xf>
    <xf numFmtId="49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right" vertical="top" wrapText="1"/>
    </xf>
    <xf numFmtId="0" fontId="20" fillId="0" borderId="0" xfId="0" applyNumberFormat="1" applyFont="1" applyFill="1" applyBorder="1" applyAlignment="1" applyProtection="1">
      <alignment vertical="top"/>
    </xf>
    <xf numFmtId="49" fontId="3" fillId="3" borderId="1" xfId="0" applyNumberFormat="1" applyFont="1" applyFill="1" applyBorder="1" applyAlignment="1" applyProtection="1">
      <alignment horizontal="center" vertical="top" wrapText="1"/>
    </xf>
    <xf numFmtId="49" fontId="3" fillId="3" borderId="1" xfId="0" applyNumberFormat="1" applyFont="1" applyFill="1" applyBorder="1" applyAlignment="1">
      <alignment horizontal="right" wrapText="1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top"/>
    </xf>
    <xf numFmtId="0" fontId="10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 applyProtection="1">
      <alignment horizontal="center" vertical="top" wrapText="1"/>
    </xf>
    <xf numFmtId="49" fontId="3" fillId="0" borderId="12" xfId="0" applyNumberFormat="1" applyFont="1" applyFill="1" applyBorder="1" applyAlignment="1">
      <alignment horizontal="right" wrapText="1"/>
    </xf>
    <xf numFmtId="164" fontId="3" fillId="0" borderId="12" xfId="0" applyNumberFormat="1" applyFont="1" applyFill="1" applyBorder="1" applyAlignment="1" applyProtection="1">
      <alignment horizontal="right" vertical="top" wrapText="1"/>
    </xf>
    <xf numFmtId="49" fontId="3" fillId="0" borderId="12" xfId="0" applyNumberFormat="1" applyFont="1" applyFill="1" applyBorder="1" applyAlignment="1" applyProtection="1">
      <alignment horizontal="center" vertical="top"/>
    </xf>
    <xf numFmtId="164" fontId="4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/>
    </xf>
    <xf numFmtId="0" fontId="3" fillId="0" borderId="1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 applyProtection="1">
      <alignment horizontal="right" vertical="top" wrapText="1"/>
    </xf>
    <xf numFmtId="164" fontId="10" fillId="0" borderId="1" xfId="0" applyNumberFormat="1" applyFont="1" applyFill="1" applyBorder="1" applyAlignment="1" applyProtection="1">
      <alignment horizontal="right" vertical="top" wrapText="1"/>
    </xf>
    <xf numFmtId="49" fontId="23" fillId="0" borderId="1" xfId="0" applyNumberFormat="1" applyFont="1" applyFill="1" applyBorder="1" applyAlignment="1" applyProtection="1">
      <alignment horizontal="right" vertical="top" wrapText="1"/>
    </xf>
    <xf numFmtId="49" fontId="9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49" fontId="17" fillId="0" borderId="14" xfId="0" applyNumberFormat="1" applyFont="1" applyBorder="1" applyAlignment="1">
      <alignment horizontal="right" wrapText="1"/>
    </xf>
    <xf numFmtId="49" fontId="17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 applyProtection="1">
      <alignment horizontal="right" shrinkToFi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top" wrapText="1"/>
    </xf>
    <xf numFmtId="0" fontId="3" fillId="0" borderId="14" xfId="0" applyNumberFormat="1" applyFont="1" applyFill="1" applyBorder="1" applyAlignment="1" applyProtection="1">
      <alignment vertical="top"/>
    </xf>
    <xf numFmtId="49" fontId="3" fillId="0" borderId="14" xfId="0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left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49" fontId="10" fillId="0" borderId="14" xfId="0" applyNumberFormat="1" applyFont="1" applyFill="1" applyBorder="1" applyAlignment="1" applyProtection="1">
      <alignment horizontal="center" vertical="top" wrapText="1"/>
    </xf>
    <xf numFmtId="49" fontId="11" fillId="0" borderId="14" xfId="0" applyNumberFormat="1" applyFont="1" applyFill="1" applyBorder="1" applyAlignment="1" applyProtection="1">
      <alignment horizontal="right" vertical="top" wrapText="1"/>
    </xf>
    <xf numFmtId="0" fontId="25" fillId="0" borderId="14" xfId="0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 applyProtection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top" wrapText="1"/>
    </xf>
    <xf numFmtId="0" fontId="16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16" fillId="0" borderId="0" xfId="0" applyFont="1" applyFill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workbookViewId="0">
      <selection activeCell="J7" sqref="J7"/>
    </sheetView>
  </sheetViews>
  <sheetFormatPr defaultColWidth="8.140625" defaultRowHeight="12.75" x14ac:dyDescent="0.2"/>
  <cols>
    <col min="1" max="1" width="4.85546875" customWidth="1"/>
    <col min="2" max="2" width="6.140625" customWidth="1"/>
    <col min="3" max="3" width="7.42578125" customWidth="1"/>
    <col min="4" max="4" width="43.85546875" customWidth="1"/>
    <col min="5" max="5" width="13" customWidth="1"/>
    <col min="6" max="6" width="12.28515625" customWidth="1"/>
  </cols>
  <sheetData>
    <row r="1" spans="1:6" ht="15" x14ac:dyDescent="0.2">
      <c r="A1" s="26"/>
      <c r="B1" s="26"/>
      <c r="C1" s="27"/>
      <c r="D1" s="180" t="s">
        <v>114</v>
      </c>
      <c r="E1" s="180"/>
      <c r="F1" s="181"/>
    </row>
    <row r="2" spans="1:6" ht="50.25" customHeight="1" x14ac:dyDescent="0.2">
      <c r="A2" s="26"/>
      <c r="B2" s="26"/>
      <c r="C2" s="27"/>
      <c r="D2" s="177" t="s">
        <v>138</v>
      </c>
      <c r="E2" s="178"/>
      <c r="F2" s="179"/>
    </row>
    <row r="3" spans="1:6" ht="47.25" customHeight="1" x14ac:dyDescent="0.2">
      <c r="A3" s="182" t="s">
        <v>136</v>
      </c>
      <c r="B3" s="182"/>
      <c r="C3" s="182"/>
      <c r="D3" s="182"/>
      <c r="E3" s="182"/>
      <c r="F3" s="181"/>
    </row>
    <row r="4" spans="1:6" s="3" customFormat="1" ht="15" x14ac:dyDescent="0.2">
      <c r="A4" s="26"/>
      <c r="B4" s="26"/>
      <c r="C4" s="27"/>
      <c r="D4" s="28"/>
      <c r="E4" s="29" t="s">
        <v>40</v>
      </c>
    </row>
    <row r="5" spans="1:6" ht="50.25" customHeight="1" x14ac:dyDescent="0.2">
      <c r="A5" s="155" t="s">
        <v>9</v>
      </c>
      <c r="B5" s="155" t="s">
        <v>41</v>
      </c>
      <c r="C5" s="155" t="s">
        <v>42</v>
      </c>
      <c r="D5" s="156" t="s">
        <v>43</v>
      </c>
      <c r="E5" s="159" t="s">
        <v>118</v>
      </c>
      <c r="F5" s="159" t="s">
        <v>119</v>
      </c>
    </row>
    <row r="6" spans="1:6" ht="14.25" x14ac:dyDescent="0.2">
      <c r="A6" s="71" t="s">
        <v>44</v>
      </c>
      <c r="B6" s="71" t="s">
        <v>10</v>
      </c>
      <c r="C6" s="71" t="s">
        <v>45</v>
      </c>
      <c r="D6" s="72" t="s">
        <v>46</v>
      </c>
      <c r="E6" s="73">
        <v>5</v>
      </c>
      <c r="F6" s="73">
        <v>6</v>
      </c>
    </row>
    <row r="7" spans="1:6" ht="15" x14ac:dyDescent="0.25">
      <c r="A7" s="74">
        <v>1</v>
      </c>
      <c r="B7" s="75" t="s">
        <v>5</v>
      </c>
      <c r="C7" s="75" t="s">
        <v>28</v>
      </c>
      <c r="D7" s="76" t="s">
        <v>4</v>
      </c>
      <c r="E7" s="77">
        <f>SUM(E8:E10)</f>
        <v>1776.85</v>
      </c>
      <c r="F7" s="77">
        <f>SUM(F8:F10)</f>
        <v>1687.00477</v>
      </c>
    </row>
    <row r="8" spans="1:6" ht="71.25" x14ac:dyDescent="0.2">
      <c r="A8" s="78"/>
      <c r="B8" s="79" t="s">
        <v>5</v>
      </c>
      <c r="C8" s="79" t="s">
        <v>6</v>
      </c>
      <c r="D8" s="80" t="s">
        <v>18</v>
      </c>
      <c r="E8" s="81">
        <f>SUM(Вед!G9)</f>
        <v>1553.5</v>
      </c>
      <c r="F8" s="81">
        <f>SUM(Вед!H9)</f>
        <v>1464.8547699999999</v>
      </c>
    </row>
    <row r="9" spans="1:6" s="3" customFormat="1" ht="14.25" x14ac:dyDescent="0.2">
      <c r="A9" s="78"/>
      <c r="B9" s="79" t="s">
        <v>5</v>
      </c>
      <c r="C9" s="79" t="s">
        <v>30</v>
      </c>
      <c r="D9" s="82" t="s">
        <v>24</v>
      </c>
      <c r="E9" s="83">
        <f>SUM(Вед!G23)</f>
        <v>1</v>
      </c>
      <c r="F9" s="83">
        <f>SUM(Вед!H23)</f>
        <v>0</v>
      </c>
    </row>
    <row r="10" spans="1:6" s="3" customFormat="1" ht="14.25" x14ac:dyDescent="0.2">
      <c r="A10" s="78"/>
      <c r="B10" s="79" t="s">
        <v>5</v>
      </c>
      <c r="C10" s="79" t="s">
        <v>47</v>
      </c>
      <c r="D10" s="93" t="s">
        <v>48</v>
      </c>
      <c r="E10" s="83">
        <f>SUM(Вед!G29)</f>
        <v>222.35</v>
      </c>
      <c r="F10" s="83">
        <f>SUM(Вед!H29)</f>
        <v>222.15</v>
      </c>
    </row>
    <row r="11" spans="1:6" s="3" customFormat="1" ht="15" x14ac:dyDescent="0.25">
      <c r="A11" s="74">
        <v>2</v>
      </c>
      <c r="B11" s="75" t="s">
        <v>13</v>
      </c>
      <c r="C11" s="75" t="s">
        <v>28</v>
      </c>
      <c r="D11" s="84" t="s">
        <v>14</v>
      </c>
      <c r="E11" s="85">
        <f>E12</f>
        <v>69.599999999999994</v>
      </c>
      <c r="F11" s="85">
        <f>F12</f>
        <v>69.599999999999994</v>
      </c>
    </row>
    <row r="12" spans="1:6" s="3" customFormat="1" ht="28.5" x14ac:dyDescent="0.2">
      <c r="A12" s="78"/>
      <c r="B12" s="79" t="s">
        <v>13</v>
      </c>
      <c r="C12" s="79" t="s">
        <v>19</v>
      </c>
      <c r="D12" s="86" t="s">
        <v>15</v>
      </c>
      <c r="E12" s="87">
        <f>SUM(Вед!G42)</f>
        <v>69.599999999999994</v>
      </c>
      <c r="F12" s="87">
        <f>SUM(Вед!H42)</f>
        <v>69.599999999999994</v>
      </c>
    </row>
    <row r="13" spans="1:6" s="3" customFormat="1" ht="30" x14ac:dyDescent="0.25">
      <c r="A13" s="74">
        <v>3</v>
      </c>
      <c r="B13" s="75" t="s">
        <v>19</v>
      </c>
      <c r="C13" s="75" t="s">
        <v>28</v>
      </c>
      <c r="D13" s="84" t="s">
        <v>36</v>
      </c>
      <c r="E13" s="85">
        <f>E14</f>
        <v>132.4</v>
      </c>
      <c r="F13" s="85">
        <f>F14</f>
        <v>122.18717000000001</v>
      </c>
    </row>
    <row r="14" spans="1:6" s="3" customFormat="1" ht="14.25" x14ac:dyDescent="0.2">
      <c r="A14" s="78"/>
      <c r="B14" s="79" t="s">
        <v>19</v>
      </c>
      <c r="C14" s="79" t="s">
        <v>37</v>
      </c>
      <c r="D14" s="86" t="s">
        <v>38</v>
      </c>
      <c r="E14" s="87">
        <f>SUM(Вед!G51)</f>
        <v>132.4</v>
      </c>
      <c r="F14" s="87">
        <f>SUM(Вед!H51)</f>
        <v>122.18717000000001</v>
      </c>
    </row>
    <row r="15" spans="1:6" s="3" customFormat="1" ht="15" x14ac:dyDescent="0.25">
      <c r="A15" s="74">
        <v>4</v>
      </c>
      <c r="B15" s="75" t="s">
        <v>6</v>
      </c>
      <c r="C15" s="75" t="s">
        <v>28</v>
      </c>
      <c r="D15" s="84" t="s">
        <v>64</v>
      </c>
      <c r="E15" s="85">
        <f>SUM(E16)</f>
        <v>776.76800000000003</v>
      </c>
      <c r="F15" s="85">
        <f>SUM(F16)</f>
        <v>700.95029</v>
      </c>
    </row>
    <row r="16" spans="1:6" s="3" customFormat="1" ht="14.25" x14ac:dyDescent="0.2">
      <c r="A16" s="78"/>
      <c r="B16" s="79" t="s">
        <v>6</v>
      </c>
      <c r="C16" s="79" t="s">
        <v>65</v>
      </c>
      <c r="D16" s="86" t="s">
        <v>66</v>
      </c>
      <c r="E16" s="87">
        <f>SUM(Вед!G65)</f>
        <v>776.76800000000003</v>
      </c>
      <c r="F16" s="87">
        <f>SUM(Вед!H65)</f>
        <v>700.95029</v>
      </c>
    </row>
    <row r="17" spans="1:6" ht="15" x14ac:dyDescent="0.25">
      <c r="A17" s="74">
        <v>5</v>
      </c>
      <c r="B17" s="75" t="s">
        <v>16</v>
      </c>
      <c r="C17" s="75" t="s">
        <v>28</v>
      </c>
      <c r="D17" s="84" t="s">
        <v>17</v>
      </c>
      <c r="E17" s="85">
        <f>SUM(E18:E19)</f>
        <v>1384.7091400000002</v>
      </c>
      <c r="F17" s="85">
        <f>SUM(F18:F19)</f>
        <v>1317.3510199999998</v>
      </c>
    </row>
    <row r="18" spans="1:6" ht="15" x14ac:dyDescent="0.25">
      <c r="A18" s="74"/>
      <c r="B18" s="79" t="s">
        <v>16</v>
      </c>
      <c r="C18" s="79" t="s">
        <v>13</v>
      </c>
      <c r="D18" s="160" t="s">
        <v>126</v>
      </c>
      <c r="E18" s="161">
        <f>SUM(Вед!G71)</f>
        <v>15</v>
      </c>
      <c r="F18" s="161">
        <f>SUM(Вед!H71)</f>
        <v>14.86332</v>
      </c>
    </row>
    <row r="19" spans="1:6" ht="14.25" x14ac:dyDescent="0.2">
      <c r="A19" s="78"/>
      <c r="B19" s="79" t="s">
        <v>16</v>
      </c>
      <c r="C19" s="79" t="s">
        <v>19</v>
      </c>
      <c r="D19" s="86" t="s">
        <v>20</v>
      </c>
      <c r="E19" s="87">
        <f>SUM(Вед!G75)</f>
        <v>1369.7091400000002</v>
      </c>
      <c r="F19" s="87">
        <f>SUM(Вед!H75)</f>
        <v>1302.4876999999999</v>
      </c>
    </row>
    <row r="20" spans="1:6" s="3" customFormat="1" ht="60" x14ac:dyDescent="0.25">
      <c r="A20" s="74">
        <v>6</v>
      </c>
      <c r="B20" s="75" t="s">
        <v>27</v>
      </c>
      <c r="C20" s="75" t="s">
        <v>28</v>
      </c>
      <c r="D20" s="84" t="s">
        <v>29</v>
      </c>
      <c r="E20" s="85">
        <f>E21</f>
        <v>22</v>
      </c>
      <c r="F20" s="85">
        <f>F21</f>
        <v>22</v>
      </c>
    </row>
    <row r="21" spans="1:6" ht="57" x14ac:dyDescent="0.2">
      <c r="A21" s="78"/>
      <c r="B21" s="79" t="s">
        <v>27</v>
      </c>
      <c r="C21" s="79" t="s">
        <v>19</v>
      </c>
      <c r="D21" s="86" t="s">
        <v>39</v>
      </c>
      <c r="E21" s="87">
        <f>SUM(Вед!G99)</f>
        <v>22</v>
      </c>
      <c r="F21" s="87">
        <f>SUM(Вед!H99)</f>
        <v>22</v>
      </c>
    </row>
    <row r="22" spans="1:6" ht="15" x14ac:dyDescent="0.25">
      <c r="A22" s="88"/>
      <c r="B22" s="89"/>
      <c r="C22" s="90"/>
      <c r="D22" s="91" t="s">
        <v>22</v>
      </c>
      <c r="E22" s="92">
        <f>E20+E17+E11+E7+E13+E15</f>
        <v>4162.3271399999994</v>
      </c>
      <c r="F22" s="92">
        <f>F20+F17+F11+F7+F13+F15</f>
        <v>3919.0932499999999</v>
      </c>
    </row>
    <row r="26" spans="1:6" s="3" customFormat="1" ht="15.75" customHeight="1" x14ac:dyDescent="0.2"/>
    <row r="27" spans="1:6" ht="28.5" customHeight="1" x14ac:dyDescent="0.2"/>
    <row r="28" spans="1:6" s="3" customFormat="1" ht="19.5" customHeight="1" x14ac:dyDescent="0.2"/>
    <row r="29" spans="1:6" s="3" customFormat="1" ht="19.5" customHeight="1" x14ac:dyDescent="0.2"/>
    <row r="30" spans="1:6" s="3" customFormat="1" ht="26.25" customHeight="1" x14ac:dyDescent="0.2"/>
    <row r="35" s="3" customFormat="1" ht="37.5" customHeight="1" x14ac:dyDescent="0.2"/>
    <row r="36" ht="45" customHeight="1" x14ac:dyDescent="0.2"/>
    <row r="37" ht="15" customHeight="1" x14ac:dyDescent="0.2"/>
    <row r="38" ht="90.75" customHeight="1" x14ac:dyDescent="0.2"/>
    <row r="40" s="3" customFormat="1" x14ac:dyDescent="0.2"/>
    <row r="74" ht="27.75" customHeight="1" x14ac:dyDescent="0.2"/>
    <row r="75" ht="27.75" customHeight="1" x14ac:dyDescent="0.2"/>
    <row r="76" ht="13.5" customHeight="1" x14ac:dyDescent="0.2"/>
    <row r="77" ht="39.75" customHeight="1" x14ac:dyDescent="0.2"/>
    <row r="78" ht="41.25" customHeight="1" x14ac:dyDescent="0.2"/>
    <row r="79" ht="14.25" customHeight="1" x14ac:dyDescent="0.2"/>
    <row r="124" ht="39.75" customHeight="1" x14ac:dyDescent="0.2"/>
  </sheetData>
  <mergeCells count="3">
    <mergeCell ref="D2:F2"/>
    <mergeCell ref="D1:F1"/>
    <mergeCell ref="A3:F3"/>
  </mergeCells>
  <phoneticPr fontId="0" type="noConversion"/>
  <pageMargins left="0.98425196850393704" right="0.39370078740157483" top="0.59055118110236227" bottom="0.59055118110236227" header="0.27559055118110237" footer="0.51181102362204722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workbookViewId="0">
      <selection activeCell="N7" sqref="N7"/>
    </sheetView>
  </sheetViews>
  <sheetFormatPr defaultColWidth="8.140625" defaultRowHeight="12.75" x14ac:dyDescent="0.2"/>
  <cols>
    <col min="1" max="1" width="3.7109375" style="2" customWidth="1"/>
    <col min="2" max="2" width="5" customWidth="1"/>
    <col min="3" max="3" width="4.85546875" customWidth="1"/>
    <col min="4" max="4" width="11.42578125" customWidth="1"/>
    <col min="5" max="5" width="4" customWidth="1"/>
    <col min="6" max="6" width="45.5703125" customWidth="1"/>
    <col min="7" max="7" width="11.7109375" customWidth="1"/>
    <col min="8" max="8" width="11.140625" customWidth="1"/>
  </cols>
  <sheetData>
    <row r="1" spans="1:8" x14ac:dyDescent="0.2">
      <c r="A1" s="4"/>
      <c r="B1" s="5"/>
      <c r="C1" s="5"/>
      <c r="D1" s="5"/>
      <c r="E1" s="5"/>
      <c r="F1" s="185" t="s">
        <v>115</v>
      </c>
      <c r="G1" s="185"/>
      <c r="H1" s="181"/>
    </row>
    <row r="2" spans="1:8" ht="51.75" customHeight="1" x14ac:dyDescent="0.2">
      <c r="A2" s="4"/>
      <c r="B2" s="5"/>
      <c r="C2" s="5"/>
      <c r="D2" s="5"/>
      <c r="E2" s="5"/>
      <c r="F2" s="183" t="s">
        <v>137</v>
      </c>
      <c r="G2" s="183"/>
      <c r="H2" s="184"/>
    </row>
    <row r="3" spans="1:8" x14ac:dyDescent="0.2">
      <c r="A3" s="186" t="s">
        <v>133</v>
      </c>
      <c r="B3" s="186"/>
      <c r="C3" s="186"/>
      <c r="D3" s="186"/>
      <c r="E3" s="186"/>
      <c r="F3" s="186"/>
      <c r="G3" s="186"/>
    </row>
    <row r="4" spans="1:8" s="1" customFormat="1" x14ac:dyDescent="0.2">
      <c r="A4" s="186"/>
      <c r="B4" s="186"/>
      <c r="C4" s="186"/>
      <c r="D4" s="186"/>
      <c r="E4" s="186"/>
      <c r="F4" s="186"/>
      <c r="G4" s="186"/>
    </row>
    <row r="5" spans="1:8" s="1" customFormat="1" ht="36" customHeight="1" x14ac:dyDescent="0.2">
      <c r="A5" s="186"/>
      <c r="B5" s="186"/>
      <c r="C5" s="186"/>
      <c r="D5" s="186"/>
      <c r="E5" s="186"/>
      <c r="F5" s="186"/>
      <c r="G5" s="186"/>
    </row>
    <row r="6" spans="1:8" x14ac:dyDescent="0.2">
      <c r="A6" s="4"/>
      <c r="B6" s="5"/>
      <c r="C6" s="5"/>
      <c r="D6" s="5"/>
      <c r="E6" s="5"/>
      <c r="F6" s="5"/>
      <c r="G6" s="5" t="s">
        <v>7</v>
      </c>
    </row>
    <row r="7" spans="1:8" ht="68.25" customHeight="1" x14ac:dyDescent="0.2">
      <c r="A7" s="157" t="s">
        <v>9</v>
      </c>
      <c r="B7" s="158" t="s">
        <v>0</v>
      </c>
      <c r="C7" s="158" t="s">
        <v>1</v>
      </c>
      <c r="D7" s="158" t="s">
        <v>3</v>
      </c>
      <c r="E7" s="157" t="s">
        <v>2</v>
      </c>
      <c r="F7" s="158" t="s">
        <v>26</v>
      </c>
      <c r="G7" s="162" t="s">
        <v>118</v>
      </c>
      <c r="H7" s="162" t="s">
        <v>119</v>
      </c>
    </row>
    <row r="8" spans="1:8" x14ac:dyDescent="0.2">
      <c r="A8" s="6" t="s">
        <v>44</v>
      </c>
      <c r="B8" s="7">
        <v>2</v>
      </c>
      <c r="C8" s="7">
        <v>3</v>
      </c>
      <c r="D8" s="7">
        <v>4</v>
      </c>
      <c r="E8" s="6" t="s">
        <v>50</v>
      </c>
      <c r="F8" s="7">
        <v>6</v>
      </c>
      <c r="G8" s="40">
        <v>7</v>
      </c>
      <c r="H8" s="40">
        <v>8</v>
      </c>
    </row>
    <row r="9" spans="1:8" s="3" customFormat="1" x14ac:dyDescent="0.2">
      <c r="A9" s="38" t="s">
        <v>44</v>
      </c>
      <c r="B9" s="39" t="s">
        <v>5</v>
      </c>
      <c r="C9" s="39" t="s">
        <v>28</v>
      </c>
      <c r="D9" s="39"/>
      <c r="E9" s="39"/>
      <c r="F9" s="55" t="s">
        <v>4</v>
      </c>
      <c r="G9" s="115">
        <f>SUM(G10+G24+G29)</f>
        <v>1776.85</v>
      </c>
      <c r="H9" s="115">
        <f>SUM(H10+H24+H29)</f>
        <v>1687.00477</v>
      </c>
    </row>
    <row r="10" spans="1:8" ht="48" x14ac:dyDescent="0.2">
      <c r="A10" s="9"/>
      <c r="B10" s="10" t="s">
        <v>5</v>
      </c>
      <c r="C10" s="10" t="s">
        <v>6</v>
      </c>
      <c r="D10" s="10"/>
      <c r="E10" s="10"/>
      <c r="F10" s="11" t="s">
        <v>18</v>
      </c>
      <c r="G10" s="14">
        <f>SUM(G12)</f>
        <v>1553.5</v>
      </c>
      <c r="H10" s="14">
        <f>SUM(H12)</f>
        <v>1464.8547699999999</v>
      </c>
    </row>
    <row r="11" spans="1:8" ht="60.75" customHeight="1" x14ac:dyDescent="0.2">
      <c r="A11" s="9"/>
      <c r="B11" s="10" t="s">
        <v>5</v>
      </c>
      <c r="C11" s="10" t="s">
        <v>6</v>
      </c>
      <c r="D11" s="10" t="s">
        <v>73</v>
      </c>
      <c r="E11" s="10"/>
      <c r="F11" s="31" t="s">
        <v>125</v>
      </c>
      <c r="G11" s="14"/>
      <c r="H11" s="14"/>
    </row>
    <row r="12" spans="1:8" x14ac:dyDescent="0.2">
      <c r="A12" s="9"/>
      <c r="B12" s="10" t="s">
        <v>5</v>
      </c>
      <c r="C12" s="10" t="s">
        <v>6</v>
      </c>
      <c r="D12" s="10" t="s">
        <v>84</v>
      </c>
      <c r="E12" s="176"/>
      <c r="F12" s="143" t="s">
        <v>51</v>
      </c>
      <c r="G12" s="14">
        <f>SUM(G13)</f>
        <v>1553.5</v>
      </c>
      <c r="H12" s="14">
        <f>SUM(H13)</f>
        <v>1464.8547699999999</v>
      </c>
    </row>
    <row r="13" spans="1:8" ht="38.25" x14ac:dyDescent="0.2">
      <c r="A13" s="9"/>
      <c r="B13" s="10" t="s">
        <v>5</v>
      </c>
      <c r="C13" s="10" t="s">
        <v>6</v>
      </c>
      <c r="D13" s="10" t="s">
        <v>85</v>
      </c>
      <c r="E13" s="176"/>
      <c r="F13" s="95" t="s">
        <v>52</v>
      </c>
      <c r="G13" s="14">
        <f>SUM(G14+G21)</f>
        <v>1553.5</v>
      </c>
      <c r="H13" s="14">
        <f>SUM(H14+H21)</f>
        <v>1464.8547699999999</v>
      </c>
    </row>
    <row r="14" spans="1:8" ht="24" x14ac:dyDescent="0.2">
      <c r="A14" s="35"/>
      <c r="B14" s="36" t="s">
        <v>5</v>
      </c>
      <c r="C14" s="36" t="s">
        <v>6</v>
      </c>
      <c r="D14" s="36" t="s">
        <v>87</v>
      </c>
      <c r="E14" s="36"/>
      <c r="F14" s="34" t="s">
        <v>53</v>
      </c>
      <c r="G14" s="37">
        <f>SUM(G15+G17+G19)</f>
        <v>1000.5</v>
      </c>
      <c r="H14" s="37">
        <f>SUM(H15+H17+H19)</f>
        <v>913.85999000000004</v>
      </c>
    </row>
    <row r="15" spans="1:8" ht="60" x14ac:dyDescent="0.2">
      <c r="A15" s="35"/>
      <c r="B15" s="10" t="s">
        <v>5</v>
      </c>
      <c r="C15" s="10" t="s">
        <v>6</v>
      </c>
      <c r="D15" s="36" t="s">
        <v>87</v>
      </c>
      <c r="E15" s="131">
        <v>100</v>
      </c>
      <c r="F15" s="132" t="s">
        <v>78</v>
      </c>
      <c r="G15" s="37">
        <f>SUM(G16)</f>
        <v>538.6</v>
      </c>
      <c r="H15" s="37">
        <f>SUM(H16)</f>
        <v>533.90745000000004</v>
      </c>
    </row>
    <row r="16" spans="1:8" ht="24" x14ac:dyDescent="0.2">
      <c r="A16" s="9"/>
      <c r="B16" s="10" t="s">
        <v>5</v>
      </c>
      <c r="C16" s="10" t="s">
        <v>6</v>
      </c>
      <c r="D16" s="36" t="s">
        <v>87</v>
      </c>
      <c r="E16" s="103" t="s">
        <v>32</v>
      </c>
      <c r="F16" s="104" t="s">
        <v>33</v>
      </c>
      <c r="G16" s="105">
        <f>SUM(Вед!G15)</f>
        <v>538.6</v>
      </c>
      <c r="H16" s="105">
        <f>SUM(Вед!H15)</f>
        <v>533.90745000000004</v>
      </c>
    </row>
    <row r="17" spans="1:8" ht="24" x14ac:dyDescent="0.2">
      <c r="A17" s="9"/>
      <c r="B17" s="10" t="s">
        <v>5</v>
      </c>
      <c r="C17" s="10" t="s">
        <v>6</v>
      </c>
      <c r="D17" s="36" t="s">
        <v>87</v>
      </c>
      <c r="E17" s="103" t="s">
        <v>79</v>
      </c>
      <c r="F17" s="134" t="s">
        <v>80</v>
      </c>
      <c r="G17" s="105">
        <f>SUM(G18)</f>
        <v>460.9</v>
      </c>
      <c r="H17" s="105">
        <f>SUM(H18)</f>
        <v>379.95254</v>
      </c>
    </row>
    <row r="18" spans="1:8" ht="25.5" x14ac:dyDescent="0.2">
      <c r="A18" s="9"/>
      <c r="B18" s="10" t="s">
        <v>5</v>
      </c>
      <c r="C18" s="10" t="s">
        <v>6</v>
      </c>
      <c r="D18" s="36" t="s">
        <v>87</v>
      </c>
      <c r="E18" s="103" t="s">
        <v>34</v>
      </c>
      <c r="F18" s="95" t="s">
        <v>35</v>
      </c>
      <c r="G18" s="105">
        <f>SUM(Вед!G17)</f>
        <v>460.9</v>
      </c>
      <c r="H18" s="105">
        <f>SUM(Вед!H17)</f>
        <v>379.95254</v>
      </c>
    </row>
    <row r="19" spans="1:8" s="175" customFormat="1" ht="24" x14ac:dyDescent="0.2">
      <c r="A19" s="9"/>
      <c r="B19" s="10" t="s">
        <v>5</v>
      </c>
      <c r="C19" s="10" t="s">
        <v>6</v>
      </c>
      <c r="D19" s="36" t="s">
        <v>87</v>
      </c>
      <c r="E19" s="103" t="s">
        <v>120</v>
      </c>
      <c r="F19" s="104" t="s">
        <v>81</v>
      </c>
      <c r="G19" s="105">
        <f>SUM(G20)</f>
        <v>1</v>
      </c>
      <c r="H19" s="105">
        <f>SUM(H20)</f>
        <v>0</v>
      </c>
    </row>
    <row r="20" spans="1:8" s="175" customFormat="1" ht="24" x14ac:dyDescent="0.2">
      <c r="A20" s="9"/>
      <c r="B20" s="10" t="s">
        <v>5</v>
      </c>
      <c r="C20" s="10" t="s">
        <v>6</v>
      </c>
      <c r="D20" s="36" t="s">
        <v>87</v>
      </c>
      <c r="E20" s="103" t="s">
        <v>121</v>
      </c>
      <c r="F20" s="104" t="s">
        <v>122</v>
      </c>
      <c r="G20" s="105">
        <f>SUM(Вед!G19)</f>
        <v>1</v>
      </c>
      <c r="H20" s="105">
        <f>SUM(Вед!H19)</f>
        <v>0</v>
      </c>
    </row>
    <row r="21" spans="1:8" ht="24" x14ac:dyDescent="0.2">
      <c r="A21" s="35"/>
      <c r="B21" s="36" t="s">
        <v>5</v>
      </c>
      <c r="C21" s="36" t="s">
        <v>6</v>
      </c>
      <c r="D21" s="36" t="s">
        <v>88</v>
      </c>
      <c r="E21" s="102"/>
      <c r="F21" s="34" t="s">
        <v>54</v>
      </c>
      <c r="G21" s="37">
        <f>G22</f>
        <v>553</v>
      </c>
      <c r="H21" s="37">
        <f>H22</f>
        <v>550.99477999999999</v>
      </c>
    </row>
    <row r="22" spans="1:8" ht="60" x14ac:dyDescent="0.2">
      <c r="A22" s="35"/>
      <c r="B22" s="10" t="s">
        <v>5</v>
      </c>
      <c r="C22" s="10" t="s">
        <v>6</v>
      </c>
      <c r="D22" s="36" t="s">
        <v>88</v>
      </c>
      <c r="E22" s="131">
        <v>100</v>
      </c>
      <c r="F22" s="132" t="s">
        <v>78</v>
      </c>
      <c r="G22" s="37">
        <f>SUM(G23)</f>
        <v>553</v>
      </c>
      <c r="H22" s="37">
        <f>SUM(H23)</f>
        <v>550.99477999999999</v>
      </c>
    </row>
    <row r="23" spans="1:8" s="3" customFormat="1" ht="24" x14ac:dyDescent="0.2">
      <c r="A23" s="9"/>
      <c r="B23" s="10" t="s">
        <v>5</v>
      </c>
      <c r="C23" s="10" t="s">
        <v>6</v>
      </c>
      <c r="D23" s="36" t="s">
        <v>88</v>
      </c>
      <c r="E23" s="97" t="s">
        <v>32</v>
      </c>
      <c r="F23" s="22" t="s">
        <v>33</v>
      </c>
      <c r="G23" s="30">
        <f>SUM(Вед!G22)</f>
        <v>553</v>
      </c>
      <c r="H23" s="30">
        <f>SUM(Вед!H22)</f>
        <v>550.99477999999999</v>
      </c>
    </row>
    <row r="24" spans="1:8" s="3" customFormat="1" x14ac:dyDescent="0.2">
      <c r="A24" s="9"/>
      <c r="B24" s="10" t="s">
        <v>5</v>
      </c>
      <c r="C24" s="10" t="s">
        <v>30</v>
      </c>
      <c r="D24" s="10"/>
      <c r="E24" s="21"/>
      <c r="F24" s="33" t="s">
        <v>24</v>
      </c>
      <c r="G24" s="30">
        <f t="shared" ref="G24:H27" si="0">SUM(G25)</f>
        <v>1</v>
      </c>
      <c r="H24" s="30">
        <f t="shared" si="0"/>
        <v>0</v>
      </c>
    </row>
    <row r="25" spans="1:8" s="3" customFormat="1" ht="24" x14ac:dyDescent="0.2">
      <c r="A25" s="9"/>
      <c r="B25" s="10" t="s">
        <v>5</v>
      </c>
      <c r="C25" s="10" t="s">
        <v>30</v>
      </c>
      <c r="D25" s="10" t="s">
        <v>77</v>
      </c>
      <c r="E25" s="21"/>
      <c r="F25" s="22" t="s">
        <v>55</v>
      </c>
      <c r="G25" s="30">
        <f t="shared" si="0"/>
        <v>1</v>
      </c>
      <c r="H25" s="30">
        <f t="shared" si="0"/>
        <v>0</v>
      </c>
    </row>
    <row r="26" spans="1:8" s="3" customFormat="1" x14ac:dyDescent="0.2">
      <c r="A26" s="9"/>
      <c r="B26" s="10" t="s">
        <v>5</v>
      </c>
      <c r="C26" s="10" t="s">
        <v>30</v>
      </c>
      <c r="D26" s="10" t="s">
        <v>89</v>
      </c>
      <c r="E26" s="21"/>
      <c r="F26" s="22" t="s">
        <v>25</v>
      </c>
      <c r="G26" s="30">
        <f t="shared" si="0"/>
        <v>1</v>
      </c>
      <c r="H26" s="30">
        <f t="shared" si="0"/>
        <v>0</v>
      </c>
    </row>
    <row r="27" spans="1:8" s="3" customFormat="1" x14ac:dyDescent="0.2">
      <c r="A27" s="9"/>
      <c r="B27" s="10" t="s">
        <v>5</v>
      </c>
      <c r="C27" s="10" t="s">
        <v>30</v>
      </c>
      <c r="D27" s="10" t="s">
        <v>89</v>
      </c>
      <c r="E27" s="138">
        <v>800</v>
      </c>
      <c r="F27" s="134" t="s">
        <v>81</v>
      </c>
      <c r="G27" s="30">
        <f t="shared" si="0"/>
        <v>1</v>
      </c>
      <c r="H27" s="30">
        <f t="shared" si="0"/>
        <v>0</v>
      </c>
    </row>
    <row r="28" spans="1:8" s="3" customFormat="1" x14ac:dyDescent="0.2">
      <c r="A28" s="9"/>
      <c r="B28" s="10" t="s">
        <v>5</v>
      </c>
      <c r="C28" s="10" t="s">
        <v>30</v>
      </c>
      <c r="D28" s="10" t="s">
        <v>89</v>
      </c>
      <c r="E28" s="107">
        <v>870</v>
      </c>
      <c r="F28" s="22" t="s">
        <v>31</v>
      </c>
      <c r="G28" s="15">
        <f>SUM(Вед!G27)</f>
        <v>1</v>
      </c>
      <c r="H28" s="15">
        <f>SUM(Вед!H27)</f>
        <v>0</v>
      </c>
    </row>
    <row r="29" spans="1:8" s="3" customFormat="1" ht="24" x14ac:dyDescent="0.2">
      <c r="A29" s="9"/>
      <c r="B29" s="94" t="s">
        <v>5</v>
      </c>
      <c r="C29" s="94" t="s">
        <v>47</v>
      </c>
      <c r="D29" s="10" t="s">
        <v>71</v>
      </c>
      <c r="E29" s="139"/>
      <c r="F29" s="31" t="s">
        <v>97</v>
      </c>
      <c r="G29" s="14">
        <f>SUM(G30)</f>
        <v>222.35</v>
      </c>
      <c r="H29" s="14">
        <f>SUM(H30)</f>
        <v>222.15</v>
      </c>
    </row>
    <row r="30" spans="1:8" s="3" customFormat="1" x14ac:dyDescent="0.2">
      <c r="A30" s="9"/>
      <c r="B30" s="94" t="s">
        <v>5</v>
      </c>
      <c r="C30" s="94" t="s">
        <v>47</v>
      </c>
      <c r="D30" s="10"/>
      <c r="E30" s="139"/>
      <c r="F30" s="147" t="s">
        <v>48</v>
      </c>
      <c r="G30" s="14">
        <f>SUM(G31+G37+G34+G40)</f>
        <v>222.35</v>
      </c>
      <c r="H30" s="14">
        <f>SUM(H31+H37+H34+H40)</f>
        <v>222.15</v>
      </c>
    </row>
    <row r="31" spans="1:8" s="3" customFormat="1" ht="72" x14ac:dyDescent="0.2">
      <c r="A31" s="9"/>
      <c r="B31" s="10" t="s">
        <v>5</v>
      </c>
      <c r="C31" s="10" t="s">
        <v>47</v>
      </c>
      <c r="D31" s="10" t="s">
        <v>72</v>
      </c>
      <c r="E31" s="96"/>
      <c r="F31" s="11" t="s">
        <v>62</v>
      </c>
      <c r="G31" s="14">
        <f>SUM(G32)</f>
        <v>0.15</v>
      </c>
      <c r="H31" s="14">
        <f>SUM(H32)</f>
        <v>0.15</v>
      </c>
    </row>
    <row r="32" spans="1:8" s="3" customFormat="1" ht="24" x14ac:dyDescent="0.2">
      <c r="A32" s="9"/>
      <c r="B32" s="10" t="s">
        <v>5</v>
      </c>
      <c r="C32" s="10" t="s">
        <v>47</v>
      </c>
      <c r="D32" s="10" t="s">
        <v>72</v>
      </c>
      <c r="E32" s="103" t="s">
        <v>79</v>
      </c>
      <c r="F32" s="134" t="s">
        <v>80</v>
      </c>
      <c r="G32" s="14">
        <f>SUM(G33)</f>
        <v>0.15</v>
      </c>
      <c r="H32" s="14">
        <f>SUM(H33)</f>
        <v>0.15</v>
      </c>
    </row>
    <row r="33" spans="1:8" s="3" customFormat="1" ht="25.5" x14ac:dyDescent="0.2">
      <c r="A33" s="9"/>
      <c r="B33" s="10" t="s">
        <v>5</v>
      </c>
      <c r="C33" s="10" t="s">
        <v>47</v>
      </c>
      <c r="D33" s="10" t="s">
        <v>72</v>
      </c>
      <c r="E33" s="103" t="s">
        <v>34</v>
      </c>
      <c r="F33" s="95" t="s">
        <v>35</v>
      </c>
      <c r="G33" s="14">
        <f>SUM(Вед!G32)</f>
        <v>0.15</v>
      </c>
      <c r="H33" s="14">
        <f>SUM(Вед!H32)</f>
        <v>0.15</v>
      </c>
    </row>
    <row r="34" spans="1:8" s="3" customFormat="1" ht="48" x14ac:dyDescent="0.2">
      <c r="A34" s="9"/>
      <c r="B34" s="10" t="s">
        <v>5</v>
      </c>
      <c r="C34" s="10" t="s">
        <v>47</v>
      </c>
      <c r="D34" s="10" t="s">
        <v>117</v>
      </c>
      <c r="E34" s="103"/>
      <c r="F34" s="151" t="s">
        <v>116</v>
      </c>
      <c r="G34" s="152">
        <f>SUM(G35)</f>
        <v>2.2000000000000002</v>
      </c>
      <c r="H34" s="152">
        <f>SUM(H35)</f>
        <v>2.2000000000000002</v>
      </c>
    </row>
    <row r="35" spans="1:8" s="3" customFormat="1" ht="60" x14ac:dyDescent="0.2">
      <c r="A35" s="9"/>
      <c r="B35" s="10" t="s">
        <v>5</v>
      </c>
      <c r="C35" s="10" t="s">
        <v>47</v>
      </c>
      <c r="D35" s="10" t="s">
        <v>117</v>
      </c>
      <c r="E35" s="153">
        <v>100</v>
      </c>
      <c r="F35" s="154" t="s">
        <v>78</v>
      </c>
      <c r="G35" s="14">
        <f>SUM(G36)</f>
        <v>2.2000000000000002</v>
      </c>
      <c r="H35" s="14">
        <f>SUM(H36)</f>
        <v>2.2000000000000002</v>
      </c>
    </row>
    <row r="36" spans="1:8" s="3" customFormat="1" ht="24" x14ac:dyDescent="0.2">
      <c r="A36" s="9"/>
      <c r="B36" s="10" t="s">
        <v>5</v>
      </c>
      <c r="C36" s="10" t="s">
        <v>47</v>
      </c>
      <c r="D36" s="10" t="s">
        <v>117</v>
      </c>
      <c r="E36" s="103" t="s">
        <v>32</v>
      </c>
      <c r="F36" s="104" t="s">
        <v>33</v>
      </c>
      <c r="G36" s="15">
        <f>SUM(Вед!G35)</f>
        <v>2.2000000000000002</v>
      </c>
      <c r="H36" s="15">
        <f>SUM(Вед!H35)</f>
        <v>2.2000000000000002</v>
      </c>
    </row>
    <row r="37" spans="1:8" s="3" customFormat="1" ht="25.5" x14ac:dyDescent="0.2">
      <c r="A37" s="9"/>
      <c r="B37" s="10" t="s">
        <v>5</v>
      </c>
      <c r="C37" s="10" t="s">
        <v>47</v>
      </c>
      <c r="D37" s="5" t="s">
        <v>103</v>
      </c>
      <c r="E37" s="103"/>
      <c r="F37" s="95" t="s">
        <v>102</v>
      </c>
      <c r="G37" s="14">
        <f>SUM(G38)</f>
        <v>20</v>
      </c>
      <c r="H37" s="14">
        <f>SUM(H38)</f>
        <v>20</v>
      </c>
    </row>
    <row r="38" spans="1:8" s="3" customFormat="1" ht="24" x14ac:dyDescent="0.2">
      <c r="A38" s="9"/>
      <c r="B38" s="10" t="s">
        <v>5</v>
      </c>
      <c r="C38" s="10" t="s">
        <v>47</v>
      </c>
      <c r="D38" s="121" t="s">
        <v>103</v>
      </c>
      <c r="E38" s="103" t="s">
        <v>79</v>
      </c>
      <c r="F38" s="134" t="s">
        <v>80</v>
      </c>
      <c r="G38" s="14">
        <f>SUM(G39)</f>
        <v>20</v>
      </c>
      <c r="H38" s="14">
        <f>SUM(H39)</f>
        <v>20</v>
      </c>
    </row>
    <row r="39" spans="1:8" s="3" customFormat="1" ht="25.5" x14ac:dyDescent="0.2">
      <c r="A39" s="9"/>
      <c r="B39" s="10" t="s">
        <v>5</v>
      </c>
      <c r="C39" s="10" t="s">
        <v>47</v>
      </c>
      <c r="D39" s="121" t="s">
        <v>103</v>
      </c>
      <c r="E39" s="103" t="s">
        <v>34</v>
      </c>
      <c r="F39" s="95" t="s">
        <v>35</v>
      </c>
      <c r="G39" s="14">
        <f>SUM(Вед!G38)</f>
        <v>20</v>
      </c>
      <c r="H39" s="14">
        <f>SUM(Вед!H38)</f>
        <v>20</v>
      </c>
    </row>
    <row r="40" spans="1:8" s="3" customFormat="1" ht="37.5" customHeight="1" x14ac:dyDescent="0.2">
      <c r="A40" s="9"/>
      <c r="B40" s="10" t="s">
        <v>5</v>
      </c>
      <c r="C40" s="10" t="s">
        <v>47</v>
      </c>
      <c r="D40" s="121" t="s">
        <v>123</v>
      </c>
      <c r="E40" s="103"/>
      <c r="F40" s="95" t="s">
        <v>124</v>
      </c>
      <c r="G40" s="14">
        <f>SUM(G41)</f>
        <v>200</v>
      </c>
      <c r="H40" s="14">
        <f>SUM(H41)</f>
        <v>199.8</v>
      </c>
    </row>
    <row r="41" spans="1:8" s="3" customFormat="1" ht="24" x14ac:dyDescent="0.2">
      <c r="A41" s="9"/>
      <c r="B41" s="10" t="s">
        <v>5</v>
      </c>
      <c r="C41" s="10" t="s">
        <v>47</v>
      </c>
      <c r="D41" s="121" t="s">
        <v>123</v>
      </c>
      <c r="E41" s="103" t="s">
        <v>79</v>
      </c>
      <c r="F41" s="134" t="s">
        <v>80</v>
      </c>
      <c r="G41" s="14">
        <f>SUM(G42)</f>
        <v>200</v>
      </c>
      <c r="H41" s="14">
        <f>SUM(H42)</f>
        <v>199.8</v>
      </c>
    </row>
    <row r="42" spans="1:8" s="3" customFormat="1" ht="25.5" x14ac:dyDescent="0.2">
      <c r="A42" s="9"/>
      <c r="B42" s="163" t="s">
        <v>5</v>
      </c>
      <c r="C42" s="163" t="s">
        <v>47</v>
      </c>
      <c r="D42" s="164" t="s">
        <v>123</v>
      </c>
      <c r="E42" s="165" t="s">
        <v>34</v>
      </c>
      <c r="F42" s="166" t="s">
        <v>35</v>
      </c>
      <c r="G42" s="167">
        <f>SUM(Вед!G41)</f>
        <v>200</v>
      </c>
      <c r="H42" s="167">
        <f>SUM(Вед!H41)</f>
        <v>199.8</v>
      </c>
    </row>
    <row r="43" spans="1:8" s="3" customFormat="1" x14ac:dyDescent="0.2">
      <c r="A43" s="45" t="s">
        <v>10</v>
      </c>
      <c r="B43" s="39" t="s">
        <v>13</v>
      </c>
      <c r="C43" s="39" t="s">
        <v>28</v>
      </c>
      <c r="D43" s="39"/>
      <c r="E43" s="39"/>
      <c r="F43" s="50" t="s">
        <v>14</v>
      </c>
      <c r="G43" s="51">
        <f t="shared" ref="G43:H46" si="1">SUM(G44)</f>
        <v>69.599999999999994</v>
      </c>
      <c r="H43" s="51">
        <f t="shared" si="1"/>
        <v>69.599999999999994</v>
      </c>
    </row>
    <row r="44" spans="1:8" s="3" customFormat="1" ht="51" customHeight="1" x14ac:dyDescent="0.2">
      <c r="A44" s="9"/>
      <c r="B44" s="10" t="s">
        <v>13</v>
      </c>
      <c r="C44" s="10" t="s">
        <v>28</v>
      </c>
      <c r="D44" s="10" t="s">
        <v>73</v>
      </c>
      <c r="E44" s="10"/>
      <c r="F44" s="31" t="s">
        <v>125</v>
      </c>
      <c r="G44" s="30">
        <f t="shared" si="1"/>
        <v>69.599999999999994</v>
      </c>
      <c r="H44" s="30">
        <f t="shared" si="1"/>
        <v>69.599999999999994</v>
      </c>
    </row>
    <row r="45" spans="1:8" s="3" customFormat="1" ht="24" x14ac:dyDescent="0.2">
      <c r="A45" s="9"/>
      <c r="B45" s="10" t="s">
        <v>13</v>
      </c>
      <c r="C45" s="10" t="s">
        <v>28</v>
      </c>
      <c r="D45" s="10" t="s">
        <v>71</v>
      </c>
      <c r="E45" s="10"/>
      <c r="F45" s="31" t="s">
        <v>97</v>
      </c>
      <c r="G45" s="30">
        <f t="shared" si="1"/>
        <v>69.599999999999994</v>
      </c>
      <c r="H45" s="30">
        <f t="shared" si="1"/>
        <v>69.599999999999994</v>
      </c>
    </row>
    <row r="46" spans="1:8" s="3" customFormat="1" x14ac:dyDescent="0.2">
      <c r="A46" s="35"/>
      <c r="B46" s="36" t="s">
        <v>13</v>
      </c>
      <c r="C46" s="36" t="s">
        <v>19</v>
      </c>
      <c r="D46" s="36"/>
      <c r="E46" s="36"/>
      <c r="F46" s="41" t="s">
        <v>15</v>
      </c>
      <c r="G46" s="42">
        <f t="shared" si="1"/>
        <v>69.599999999999994</v>
      </c>
      <c r="H46" s="42">
        <f t="shared" si="1"/>
        <v>69.599999999999994</v>
      </c>
    </row>
    <row r="47" spans="1:8" s="3" customFormat="1" ht="36" x14ac:dyDescent="0.2">
      <c r="A47" s="9"/>
      <c r="B47" s="10" t="s">
        <v>13</v>
      </c>
      <c r="C47" s="10" t="s">
        <v>19</v>
      </c>
      <c r="D47" s="10" t="s">
        <v>74</v>
      </c>
      <c r="E47" s="10"/>
      <c r="F47" s="11" t="s">
        <v>101</v>
      </c>
      <c r="G47" s="15">
        <f>SUM(G48+G50)</f>
        <v>69.599999999999994</v>
      </c>
      <c r="H47" s="15">
        <f>SUM(H48+H50)</f>
        <v>69.599999999999994</v>
      </c>
    </row>
    <row r="48" spans="1:8" s="3" customFormat="1" ht="60" x14ac:dyDescent="0.2">
      <c r="A48" s="9"/>
      <c r="B48" s="10" t="s">
        <v>13</v>
      </c>
      <c r="C48" s="10" t="s">
        <v>19</v>
      </c>
      <c r="D48" s="10" t="s">
        <v>74</v>
      </c>
      <c r="E48" s="131">
        <v>100</v>
      </c>
      <c r="F48" s="132" t="s">
        <v>78</v>
      </c>
      <c r="G48" s="15">
        <f>SUM(G49)</f>
        <v>63.033999999999999</v>
      </c>
      <c r="H48" s="15">
        <f>SUM(H49)</f>
        <v>63.033929999999998</v>
      </c>
    </row>
    <row r="49" spans="1:8" s="3" customFormat="1" ht="24" x14ac:dyDescent="0.2">
      <c r="A49" s="9"/>
      <c r="B49" s="10" t="s">
        <v>13</v>
      </c>
      <c r="C49" s="10" t="s">
        <v>19</v>
      </c>
      <c r="D49" s="10" t="s">
        <v>74</v>
      </c>
      <c r="E49" s="97" t="s">
        <v>32</v>
      </c>
      <c r="F49" s="22" t="s">
        <v>33</v>
      </c>
      <c r="G49" s="15">
        <f>SUM(Вед!G48)</f>
        <v>63.033999999999999</v>
      </c>
      <c r="H49" s="15">
        <f>SUM(Вед!H48)</f>
        <v>63.033929999999998</v>
      </c>
    </row>
    <row r="50" spans="1:8" s="3" customFormat="1" ht="24" x14ac:dyDescent="0.2">
      <c r="A50" s="9"/>
      <c r="B50" s="10" t="s">
        <v>13</v>
      </c>
      <c r="C50" s="10" t="s">
        <v>19</v>
      </c>
      <c r="D50" s="10" t="s">
        <v>74</v>
      </c>
      <c r="E50" s="103" t="s">
        <v>79</v>
      </c>
      <c r="F50" s="134" t="s">
        <v>80</v>
      </c>
      <c r="G50" s="15">
        <f>SUM(G51)</f>
        <v>6.5659999999999998</v>
      </c>
      <c r="H50" s="15">
        <f>SUM(H51)</f>
        <v>6.5660699999999999</v>
      </c>
    </row>
    <row r="51" spans="1:8" ht="25.5" x14ac:dyDescent="0.2">
      <c r="A51" s="9"/>
      <c r="B51" s="10" t="s">
        <v>13</v>
      </c>
      <c r="C51" s="10" t="s">
        <v>19</v>
      </c>
      <c r="D51" s="10" t="s">
        <v>74</v>
      </c>
      <c r="E51" s="97" t="s">
        <v>34</v>
      </c>
      <c r="F51" s="23" t="s">
        <v>35</v>
      </c>
      <c r="G51" s="15">
        <f>SUM(Вед!G50)</f>
        <v>6.5659999999999998</v>
      </c>
      <c r="H51" s="15">
        <f>SUM(Вед!H50)</f>
        <v>6.5660699999999999</v>
      </c>
    </row>
    <row r="52" spans="1:8" ht="24" x14ac:dyDescent="0.2">
      <c r="A52" s="45" t="s">
        <v>45</v>
      </c>
      <c r="B52" s="39" t="s">
        <v>19</v>
      </c>
      <c r="C52" s="39" t="s">
        <v>28</v>
      </c>
      <c r="D52" s="46"/>
      <c r="E52" s="47"/>
      <c r="F52" s="48" t="s">
        <v>36</v>
      </c>
      <c r="G52" s="49">
        <f t="shared" ref="G52:H54" si="2">SUM(G53)</f>
        <v>132.4</v>
      </c>
      <c r="H52" s="49">
        <f t="shared" si="2"/>
        <v>122.18717000000001</v>
      </c>
    </row>
    <row r="53" spans="1:8" ht="62.25" customHeight="1" x14ac:dyDescent="0.2">
      <c r="A53" s="9"/>
      <c r="B53" s="10" t="s">
        <v>19</v>
      </c>
      <c r="C53" s="10" t="s">
        <v>28</v>
      </c>
      <c r="D53" s="10" t="s">
        <v>73</v>
      </c>
      <c r="E53" s="24"/>
      <c r="F53" s="31" t="s">
        <v>125</v>
      </c>
      <c r="G53" s="15">
        <f t="shared" si="2"/>
        <v>132.4</v>
      </c>
      <c r="H53" s="15">
        <f t="shared" si="2"/>
        <v>122.18717000000001</v>
      </c>
    </row>
    <row r="54" spans="1:8" ht="36" x14ac:dyDescent="0.2">
      <c r="A54" s="9"/>
      <c r="B54" s="10" t="s">
        <v>19</v>
      </c>
      <c r="C54" s="10" t="s">
        <v>28</v>
      </c>
      <c r="D54" s="10" t="s">
        <v>75</v>
      </c>
      <c r="E54" s="24"/>
      <c r="F54" s="25" t="s">
        <v>98</v>
      </c>
      <c r="G54" s="15">
        <f t="shared" si="2"/>
        <v>132.4</v>
      </c>
      <c r="H54" s="15">
        <f t="shared" si="2"/>
        <v>122.18717000000001</v>
      </c>
    </row>
    <row r="55" spans="1:8" s="3" customFormat="1" x14ac:dyDescent="0.2">
      <c r="A55" s="35"/>
      <c r="B55" s="36" t="s">
        <v>19</v>
      </c>
      <c r="C55" s="36" t="s">
        <v>37</v>
      </c>
      <c r="D55" s="36"/>
      <c r="E55" s="44"/>
      <c r="F55" s="148" t="s">
        <v>38</v>
      </c>
      <c r="G55" s="43">
        <f>SUM(G56+G59)</f>
        <v>132.4</v>
      </c>
      <c r="H55" s="43">
        <f>SUM(H56+H59)</f>
        <v>122.18717000000001</v>
      </c>
    </row>
    <row r="56" spans="1:8" s="3" customFormat="1" ht="25.5" customHeight="1" x14ac:dyDescent="0.2">
      <c r="A56" s="35"/>
      <c r="B56" s="36" t="s">
        <v>19</v>
      </c>
      <c r="C56" s="120" t="s">
        <v>37</v>
      </c>
      <c r="D56" s="121" t="s">
        <v>90</v>
      </c>
      <c r="E56" s="57"/>
      <c r="F56" s="56" t="s">
        <v>69</v>
      </c>
      <c r="G56" s="15">
        <f>SUM(G57)</f>
        <v>70</v>
      </c>
      <c r="H56" s="15">
        <f>SUM(H57)</f>
        <v>61.488869999999999</v>
      </c>
    </row>
    <row r="57" spans="1:8" s="3" customFormat="1" ht="25.5" customHeight="1" x14ac:dyDescent="0.2">
      <c r="A57" s="35"/>
      <c r="B57" s="36" t="s">
        <v>19</v>
      </c>
      <c r="C57" s="120" t="s">
        <v>37</v>
      </c>
      <c r="D57" s="121" t="s">
        <v>90</v>
      </c>
      <c r="E57" s="103" t="s">
        <v>79</v>
      </c>
      <c r="F57" s="134" t="s">
        <v>80</v>
      </c>
      <c r="G57" s="15">
        <f>SUM(G58)</f>
        <v>70</v>
      </c>
      <c r="H57" s="15">
        <f>SUM(H58)</f>
        <v>61.488869999999999</v>
      </c>
    </row>
    <row r="58" spans="1:8" s="3" customFormat="1" ht="25.5" x14ac:dyDescent="0.2">
      <c r="A58" s="35"/>
      <c r="B58" s="36" t="s">
        <v>19</v>
      </c>
      <c r="C58" s="120" t="s">
        <v>37</v>
      </c>
      <c r="D58" s="121" t="s">
        <v>90</v>
      </c>
      <c r="E58" s="103" t="s">
        <v>34</v>
      </c>
      <c r="F58" s="95" t="s">
        <v>35</v>
      </c>
      <c r="G58" s="15">
        <f>SUM(Вед!G57)</f>
        <v>70</v>
      </c>
      <c r="H58" s="15">
        <f>SUM(Вед!H57)</f>
        <v>61.488869999999999</v>
      </c>
    </row>
    <row r="59" spans="1:8" s="3" customFormat="1" ht="24" x14ac:dyDescent="0.2">
      <c r="A59" s="9"/>
      <c r="B59" s="10" t="s">
        <v>19</v>
      </c>
      <c r="C59" s="10" t="s">
        <v>37</v>
      </c>
      <c r="D59" s="121" t="s">
        <v>96</v>
      </c>
      <c r="E59" s="24"/>
      <c r="F59" s="22" t="s">
        <v>56</v>
      </c>
      <c r="G59" s="15">
        <f>SUM(G60)</f>
        <v>62.4</v>
      </c>
      <c r="H59" s="15">
        <f>SUM(H60)</f>
        <v>60.698300000000003</v>
      </c>
    </row>
    <row r="60" spans="1:8" s="3" customFormat="1" ht="24" x14ac:dyDescent="0.2">
      <c r="A60" s="9"/>
      <c r="B60" s="10" t="s">
        <v>19</v>
      </c>
      <c r="C60" s="10" t="s">
        <v>37</v>
      </c>
      <c r="D60" s="121" t="s">
        <v>96</v>
      </c>
      <c r="E60" s="103" t="s">
        <v>79</v>
      </c>
      <c r="F60" s="134" t="s">
        <v>80</v>
      </c>
      <c r="G60" s="15">
        <f>SUM(G61)</f>
        <v>62.4</v>
      </c>
      <c r="H60" s="15">
        <f>SUM(H61)</f>
        <v>60.698300000000003</v>
      </c>
    </row>
    <row r="61" spans="1:8" s="3" customFormat="1" ht="25.5" x14ac:dyDescent="0.2">
      <c r="A61" s="9"/>
      <c r="B61" s="10" t="s">
        <v>19</v>
      </c>
      <c r="C61" s="10" t="s">
        <v>37</v>
      </c>
      <c r="D61" s="121" t="s">
        <v>96</v>
      </c>
      <c r="E61" s="97" t="s">
        <v>34</v>
      </c>
      <c r="F61" s="23" t="s">
        <v>35</v>
      </c>
      <c r="G61" s="15">
        <f>SUM(Вед!G60)</f>
        <v>62.4</v>
      </c>
      <c r="H61" s="15">
        <f>SUM(Вед!H60)</f>
        <v>60.698300000000003</v>
      </c>
    </row>
    <row r="62" spans="1:8" s="3" customFormat="1" x14ac:dyDescent="0.2">
      <c r="A62" s="38" t="s">
        <v>46</v>
      </c>
      <c r="B62" s="113" t="s">
        <v>6</v>
      </c>
      <c r="C62" s="113" t="s">
        <v>28</v>
      </c>
      <c r="D62" s="113"/>
      <c r="E62" s="114"/>
      <c r="F62" s="116" t="s">
        <v>64</v>
      </c>
      <c r="G62" s="49">
        <f t="shared" ref="G62:H67" si="3">SUM(G63)</f>
        <v>776.76800000000003</v>
      </c>
      <c r="H62" s="49">
        <f t="shared" si="3"/>
        <v>700.95029</v>
      </c>
    </row>
    <row r="63" spans="1:8" s="3" customFormat="1" ht="63" customHeight="1" x14ac:dyDescent="0.2">
      <c r="A63" s="9"/>
      <c r="B63" s="10" t="s">
        <v>6</v>
      </c>
      <c r="C63" s="10" t="s">
        <v>28</v>
      </c>
      <c r="D63" s="10" t="s">
        <v>73</v>
      </c>
      <c r="E63" s="103"/>
      <c r="F63" s="31" t="s">
        <v>125</v>
      </c>
      <c r="G63" s="15">
        <f t="shared" si="3"/>
        <v>776.76800000000003</v>
      </c>
      <c r="H63" s="15">
        <f t="shared" si="3"/>
        <v>700.95029</v>
      </c>
    </row>
    <row r="64" spans="1:8" s="3" customFormat="1" ht="36" x14ac:dyDescent="0.2">
      <c r="A64" s="9"/>
      <c r="B64" s="10" t="s">
        <v>6</v>
      </c>
      <c r="C64" s="10" t="s">
        <v>28</v>
      </c>
      <c r="D64" s="10" t="s">
        <v>76</v>
      </c>
      <c r="E64" s="103"/>
      <c r="F64" s="129" t="s">
        <v>99</v>
      </c>
      <c r="G64" s="15">
        <f t="shared" si="3"/>
        <v>776.76800000000003</v>
      </c>
      <c r="H64" s="15">
        <f t="shared" si="3"/>
        <v>700.95029</v>
      </c>
    </row>
    <row r="65" spans="1:8" s="3" customFormat="1" x14ac:dyDescent="0.2">
      <c r="A65" s="9"/>
      <c r="B65" s="10" t="s">
        <v>6</v>
      </c>
      <c r="C65" s="10" t="s">
        <v>65</v>
      </c>
      <c r="D65" s="10"/>
      <c r="E65" s="103"/>
      <c r="F65" s="143" t="s">
        <v>66</v>
      </c>
      <c r="G65" s="15">
        <f t="shared" si="3"/>
        <v>776.76800000000003</v>
      </c>
      <c r="H65" s="15">
        <f t="shared" si="3"/>
        <v>700.95029</v>
      </c>
    </row>
    <row r="66" spans="1:8" s="3" customFormat="1" ht="25.5" x14ac:dyDescent="0.2">
      <c r="A66" s="9"/>
      <c r="B66" s="10" t="s">
        <v>6</v>
      </c>
      <c r="C66" s="10" t="s">
        <v>65</v>
      </c>
      <c r="D66" s="10" t="s">
        <v>91</v>
      </c>
      <c r="E66" s="103"/>
      <c r="F66" s="95" t="s">
        <v>67</v>
      </c>
      <c r="G66" s="15">
        <f t="shared" si="3"/>
        <v>776.76800000000003</v>
      </c>
      <c r="H66" s="15">
        <f t="shared" si="3"/>
        <v>700.95029</v>
      </c>
    </row>
    <row r="67" spans="1:8" s="3" customFormat="1" ht="24" x14ac:dyDescent="0.2">
      <c r="A67" s="9"/>
      <c r="B67" s="10" t="s">
        <v>6</v>
      </c>
      <c r="C67" s="10" t="s">
        <v>65</v>
      </c>
      <c r="D67" s="10" t="s">
        <v>91</v>
      </c>
      <c r="E67" s="103" t="s">
        <v>79</v>
      </c>
      <c r="F67" s="134" t="s">
        <v>80</v>
      </c>
      <c r="G67" s="15">
        <f t="shared" si="3"/>
        <v>776.76800000000003</v>
      </c>
      <c r="H67" s="15">
        <f t="shared" si="3"/>
        <v>700.95029</v>
      </c>
    </row>
    <row r="68" spans="1:8" s="3" customFormat="1" ht="25.5" x14ac:dyDescent="0.2">
      <c r="A68" s="9"/>
      <c r="B68" s="10" t="s">
        <v>6</v>
      </c>
      <c r="C68" s="10" t="s">
        <v>65</v>
      </c>
      <c r="D68" s="10" t="s">
        <v>91</v>
      </c>
      <c r="E68" s="103" t="s">
        <v>34</v>
      </c>
      <c r="F68" s="95" t="s">
        <v>35</v>
      </c>
      <c r="G68" s="15">
        <f>SUM(Вед!G67)</f>
        <v>776.76800000000003</v>
      </c>
      <c r="H68" s="15">
        <f>SUM(Вед!H67)</f>
        <v>700.95029</v>
      </c>
    </row>
    <row r="69" spans="1:8" x14ac:dyDescent="0.2">
      <c r="A69" s="38" t="s">
        <v>50</v>
      </c>
      <c r="B69" s="39" t="s">
        <v>16</v>
      </c>
      <c r="C69" s="39" t="s">
        <v>28</v>
      </c>
      <c r="D69" s="46"/>
      <c r="E69" s="46"/>
      <c r="F69" s="50" t="s">
        <v>17</v>
      </c>
      <c r="G69" s="52">
        <f>SUM(G70)</f>
        <v>1384.7091400000002</v>
      </c>
      <c r="H69" s="52">
        <f>SUM(H70)</f>
        <v>1317.3510199999998</v>
      </c>
    </row>
    <row r="70" spans="1:8" ht="64.5" customHeight="1" x14ac:dyDescent="0.2">
      <c r="A70" s="9"/>
      <c r="B70" s="10" t="s">
        <v>16</v>
      </c>
      <c r="C70" s="10" t="s">
        <v>28</v>
      </c>
      <c r="D70" s="10" t="s">
        <v>73</v>
      </c>
      <c r="E70" s="32"/>
      <c r="F70" s="31" t="s">
        <v>125</v>
      </c>
      <c r="G70" s="18">
        <f>SUM(G71)</f>
        <v>1384.7091400000002</v>
      </c>
      <c r="H70" s="18">
        <f>SUM(H71)</f>
        <v>1317.3510199999998</v>
      </c>
    </row>
    <row r="71" spans="1:8" ht="28.5" customHeight="1" x14ac:dyDescent="0.2">
      <c r="A71" s="9"/>
      <c r="B71" s="10" t="s">
        <v>16</v>
      </c>
      <c r="C71" s="10" t="s">
        <v>28</v>
      </c>
      <c r="D71" s="10" t="s">
        <v>76</v>
      </c>
      <c r="E71" s="32"/>
      <c r="F71" s="144" t="s">
        <v>100</v>
      </c>
      <c r="G71" s="18">
        <f>SUM(G76+G72)</f>
        <v>1384.7091400000002</v>
      </c>
      <c r="H71" s="18">
        <f>SUM(H76+H72)</f>
        <v>1317.3510199999998</v>
      </c>
    </row>
    <row r="72" spans="1:8" ht="19.5" customHeight="1" x14ac:dyDescent="0.2">
      <c r="A72" s="9"/>
      <c r="B72" s="36" t="s">
        <v>16</v>
      </c>
      <c r="C72" s="36" t="s">
        <v>13</v>
      </c>
      <c r="D72" s="168"/>
      <c r="E72" s="169"/>
      <c r="F72" s="170" t="s">
        <v>126</v>
      </c>
      <c r="G72" s="18">
        <f t="shared" ref="G72:H74" si="4">SUM(G73)</f>
        <v>15</v>
      </c>
      <c r="H72" s="18">
        <f t="shared" si="4"/>
        <v>14.86332</v>
      </c>
    </row>
    <row r="73" spans="1:8" ht="16.5" customHeight="1" x14ac:dyDescent="0.2">
      <c r="A73" s="9"/>
      <c r="B73" s="36" t="s">
        <v>16</v>
      </c>
      <c r="C73" s="36" t="s">
        <v>13</v>
      </c>
      <c r="D73" s="121" t="s">
        <v>127</v>
      </c>
      <c r="E73" s="54"/>
      <c r="F73" s="56" t="s">
        <v>128</v>
      </c>
      <c r="G73" s="171">
        <f t="shared" si="4"/>
        <v>15</v>
      </c>
      <c r="H73" s="171">
        <f t="shared" si="4"/>
        <v>14.86332</v>
      </c>
    </row>
    <row r="74" spans="1:8" ht="26.25" customHeight="1" x14ac:dyDescent="0.2">
      <c r="A74" s="9"/>
      <c r="B74" s="36" t="s">
        <v>16</v>
      </c>
      <c r="C74" s="36" t="s">
        <v>13</v>
      </c>
      <c r="D74" s="121" t="s">
        <v>127</v>
      </c>
      <c r="E74" s="103" t="s">
        <v>79</v>
      </c>
      <c r="F74" s="134" t="s">
        <v>80</v>
      </c>
      <c r="G74" s="18">
        <f t="shared" si="4"/>
        <v>15</v>
      </c>
      <c r="H74" s="18">
        <f t="shared" si="4"/>
        <v>14.86332</v>
      </c>
    </row>
    <row r="75" spans="1:8" ht="28.5" customHeight="1" x14ac:dyDescent="0.2">
      <c r="A75" s="9"/>
      <c r="B75" s="36" t="s">
        <v>16</v>
      </c>
      <c r="C75" s="36" t="s">
        <v>13</v>
      </c>
      <c r="D75" s="121" t="s">
        <v>127</v>
      </c>
      <c r="E75" s="103" t="s">
        <v>34</v>
      </c>
      <c r="F75" s="95" t="s">
        <v>35</v>
      </c>
      <c r="G75" s="18">
        <f>SUM(Вед!G74)</f>
        <v>15</v>
      </c>
      <c r="H75" s="18">
        <f>SUM(Вед!H74)</f>
        <v>14.86332</v>
      </c>
    </row>
    <row r="76" spans="1:8" s="3" customFormat="1" x14ac:dyDescent="0.2">
      <c r="A76" s="35"/>
      <c r="B76" s="36" t="s">
        <v>16</v>
      </c>
      <c r="C76" s="36" t="s">
        <v>19</v>
      </c>
      <c r="D76" s="36"/>
      <c r="E76" s="36"/>
      <c r="F76" s="41" t="s">
        <v>20</v>
      </c>
      <c r="G76" s="53">
        <f>SUM(G82+G88+G85+G97+G91+G94+G77)</f>
        <v>1369.7091400000002</v>
      </c>
      <c r="H76" s="53">
        <f>SUM(H82+H88+H85+H97+H91+H94+H77)</f>
        <v>1302.4876999999999</v>
      </c>
    </row>
    <row r="77" spans="1:8" s="3" customFormat="1" ht="36" x14ac:dyDescent="0.2">
      <c r="A77" s="35"/>
      <c r="B77" s="10" t="s">
        <v>16</v>
      </c>
      <c r="C77" s="10" t="s">
        <v>19</v>
      </c>
      <c r="D77" s="10" t="s">
        <v>111</v>
      </c>
      <c r="E77" s="16"/>
      <c r="F77" s="11" t="s">
        <v>112</v>
      </c>
      <c r="G77" s="18">
        <f>SUM(G80+G78)</f>
        <v>195.535</v>
      </c>
      <c r="H77" s="18">
        <f>SUM(H80+H78)</f>
        <v>181.58323000000001</v>
      </c>
    </row>
    <row r="78" spans="1:8" s="3" customFormat="1" ht="24" x14ac:dyDescent="0.2">
      <c r="A78" s="35"/>
      <c r="B78" s="10" t="s">
        <v>16</v>
      </c>
      <c r="C78" s="10" t="s">
        <v>19</v>
      </c>
      <c r="D78" s="10" t="s">
        <v>111</v>
      </c>
      <c r="E78" s="103" t="s">
        <v>79</v>
      </c>
      <c r="F78" s="134" t="s">
        <v>80</v>
      </c>
      <c r="G78" s="18">
        <f>SUM(G79)</f>
        <v>95.534999999999997</v>
      </c>
      <c r="H78" s="18">
        <f>SUM(H79)</f>
        <v>82.58323</v>
      </c>
    </row>
    <row r="79" spans="1:8" s="3" customFormat="1" ht="25.5" x14ac:dyDescent="0.2">
      <c r="A79" s="35"/>
      <c r="B79" s="10" t="s">
        <v>16</v>
      </c>
      <c r="C79" s="10" t="s">
        <v>19</v>
      </c>
      <c r="D79" s="10" t="s">
        <v>111</v>
      </c>
      <c r="E79" s="103" t="s">
        <v>34</v>
      </c>
      <c r="F79" s="95" t="s">
        <v>35</v>
      </c>
      <c r="G79" s="18">
        <f>SUM(Вед!G78)</f>
        <v>95.534999999999997</v>
      </c>
      <c r="H79" s="18">
        <f>SUM(Вед!H78)</f>
        <v>82.58323</v>
      </c>
    </row>
    <row r="80" spans="1:8" s="3" customFormat="1" ht="29.25" customHeight="1" x14ac:dyDescent="0.2">
      <c r="A80" s="35"/>
      <c r="B80" s="10" t="s">
        <v>16</v>
      </c>
      <c r="C80" s="10" t="s">
        <v>19</v>
      </c>
      <c r="D80" s="10" t="s">
        <v>111</v>
      </c>
      <c r="E80" s="103" t="s">
        <v>129</v>
      </c>
      <c r="F80" s="172" t="s">
        <v>130</v>
      </c>
      <c r="G80" s="18">
        <f>SUM(G81)</f>
        <v>100</v>
      </c>
      <c r="H80" s="18">
        <f>SUM(H81)</f>
        <v>99</v>
      </c>
    </row>
    <row r="81" spans="1:8" s="3" customFormat="1" x14ac:dyDescent="0.2">
      <c r="A81" s="35"/>
      <c r="B81" s="10" t="s">
        <v>16</v>
      </c>
      <c r="C81" s="10" t="s">
        <v>19</v>
      </c>
      <c r="D81" s="10" t="s">
        <v>111</v>
      </c>
      <c r="E81" s="103" t="s">
        <v>131</v>
      </c>
      <c r="F81" s="95" t="s">
        <v>132</v>
      </c>
      <c r="G81" s="18">
        <f>SUM(Вед!G80)</f>
        <v>100</v>
      </c>
      <c r="H81" s="18">
        <f>SUM(Вед!H80)</f>
        <v>99</v>
      </c>
    </row>
    <row r="82" spans="1:8" ht="24" x14ac:dyDescent="0.2">
      <c r="A82" s="9"/>
      <c r="B82" s="10" t="s">
        <v>16</v>
      </c>
      <c r="C82" s="10" t="s">
        <v>19</v>
      </c>
      <c r="D82" s="10" t="s">
        <v>92</v>
      </c>
      <c r="E82" s="16"/>
      <c r="F82" s="11" t="s">
        <v>57</v>
      </c>
      <c r="G82" s="18">
        <f>G83</f>
        <v>272.2</v>
      </c>
      <c r="H82" s="18">
        <f>H83</f>
        <v>232.45033000000001</v>
      </c>
    </row>
    <row r="83" spans="1:8" ht="24" x14ac:dyDescent="0.2">
      <c r="A83" s="9"/>
      <c r="B83" s="10" t="s">
        <v>16</v>
      </c>
      <c r="C83" s="10" t="s">
        <v>19</v>
      </c>
      <c r="D83" s="10" t="s">
        <v>92</v>
      </c>
      <c r="E83" s="103" t="s">
        <v>79</v>
      </c>
      <c r="F83" s="134" t="s">
        <v>80</v>
      </c>
      <c r="G83" s="18">
        <f>SUM(G84)</f>
        <v>272.2</v>
      </c>
      <c r="H83" s="18">
        <f>SUM(H84)</f>
        <v>232.45033000000001</v>
      </c>
    </row>
    <row r="84" spans="1:8" ht="25.5" x14ac:dyDescent="0.2">
      <c r="A84" s="9"/>
      <c r="B84" s="10" t="s">
        <v>16</v>
      </c>
      <c r="C84" s="10" t="s">
        <v>19</v>
      </c>
      <c r="D84" s="10" t="s">
        <v>92</v>
      </c>
      <c r="E84" s="97" t="s">
        <v>34</v>
      </c>
      <c r="F84" s="23" t="s">
        <v>35</v>
      </c>
      <c r="G84" s="18">
        <f>SUM(Вед!G83)</f>
        <v>272.2</v>
      </c>
      <c r="H84" s="18">
        <f>SUM(Вед!H83)</f>
        <v>232.45033000000001</v>
      </c>
    </row>
    <row r="85" spans="1:8" ht="24" x14ac:dyDescent="0.2">
      <c r="A85" s="126"/>
      <c r="B85" s="123" t="s">
        <v>16</v>
      </c>
      <c r="C85" s="123" t="s">
        <v>19</v>
      </c>
      <c r="D85" s="118" t="s">
        <v>93</v>
      </c>
      <c r="E85" s="124"/>
      <c r="F85" s="117" t="s">
        <v>68</v>
      </c>
      <c r="G85" s="125">
        <f>SUM(G86)</f>
        <v>20</v>
      </c>
      <c r="H85" s="125">
        <f>SUM(H86)</f>
        <v>15.4368</v>
      </c>
    </row>
    <row r="86" spans="1:8" ht="24" x14ac:dyDescent="0.2">
      <c r="A86" s="126"/>
      <c r="B86" s="10" t="s">
        <v>16</v>
      </c>
      <c r="C86" s="10" t="s">
        <v>19</v>
      </c>
      <c r="D86" s="118" t="s">
        <v>93</v>
      </c>
      <c r="E86" s="103" t="s">
        <v>79</v>
      </c>
      <c r="F86" s="134" t="s">
        <v>80</v>
      </c>
      <c r="G86" s="125">
        <f>SUM(G87)</f>
        <v>20</v>
      </c>
      <c r="H86" s="125">
        <f>SUM(H87)</f>
        <v>15.4368</v>
      </c>
    </row>
    <row r="87" spans="1:8" ht="25.5" x14ac:dyDescent="0.2">
      <c r="A87" s="9"/>
      <c r="B87" s="10" t="s">
        <v>16</v>
      </c>
      <c r="C87" s="10" t="s">
        <v>19</v>
      </c>
      <c r="D87" s="118" t="s">
        <v>93</v>
      </c>
      <c r="E87" s="103" t="s">
        <v>34</v>
      </c>
      <c r="F87" s="95" t="s">
        <v>35</v>
      </c>
      <c r="G87" s="18">
        <f>SUM(Вед!G86)</f>
        <v>20</v>
      </c>
      <c r="H87" s="18">
        <f>SUM(Вед!H86)</f>
        <v>15.4368</v>
      </c>
    </row>
    <row r="88" spans="1:8" ht="28.5" customHeight="1" x14ac:dyDescent="0.2">
      <c r="A88" s="9"/>
      <c r="B88" s="10" t="s">
        <v>16</v>
      </c>
      <c r="C88" s="10" t="s">
        <v>19</v>
      </c>
      <c r="D88" s="10" t="s">
        <v>94</v>
      </c>
      <c r="E88" s="10"/>
      <c r="F88" s="17" t="s">
        <v>58</v>
      </c>
      <c r="G88" s="18">
        <f>SUM(G89)</f>
        <v>90</v>
      </c>
      <c r="H88" s="18">
        <f>SUM(H89)</f>
        <v>81.043199999999999</v>
      </c>
    </row>
    <row r="89" spans="1:8" ht="28.5" customHeight="1" x14ac:dyDescent="0.2">
      <c r="A89" s="9"/>
      <c r="B89" s="10" t="s">
        <v>16</v>
      </c>
      <c r="C89" s="10" t="s">
        <v>19</v>
      </c>
      <c r="D89" s="10" t="s">
        <v>94</v>
      </c>
      <c r="E89" s="103" t="s">
        <v>79</v>
      </c>
      <c r="F89" s="134" t="s">
        <v>80</v>
      </c>
      <c r="G89" s="18">
        <f>SUM(G90)</f>
        <v>90</v>
      </c>
      <c r="H89" s="18">
        <f>SUM(H90)</f>
        <v>81.043199999999999</v>
      </c>
    </row>
    <row r="90" spans="1:8" ht="27" customHeight="1" x14ac:dyDescent="0.2">
      <c r="A90" s="9"/>
      <c r="B90" s="10" t="s">
        <v>16</v>
      </c>
      <c r="C90" s="10" t="s">
        <v>19</v>
      </c>
      <c r="D90" s="10" t="s">
        <v>94</v>
      </c>
      <c r="E90" s="97" t="s">
        <v>34</v>
      </c>
      <c r="F90" s="23" t="s">
        <v>35</v>
      </c>
      <c r="G90" s="18">
        <f>SUM(Вед!G89)</f>
        <v>90</v>
      </c>
      <c r="H90" s="18">
        <f>SUM(Вед!H89)</f>
        <v>81.043199999999999</v>
      </c>
    </row>
    <row r="91" spans="1:8" ht="36.75" customHeight="1" x14ac:dyDescent="0.2">
      <c r="A91" s="9"/>
      <c r="B91" s="10" t="s">
        <v>16</v>
      </c>
      <c r="C91" s="10" t="s">
        <v>19</v>
      </c>
      <c r="D91" s="142" t="s">
        <v>109</v>
      </c>
      <c r="E91" s="103"/>
      <c r="F91" s="95" t="s">
        <v>110</v>
      </c>
      <c r="G91" s="18">
        <f>SUM(G92)</f>
        <v>584.97414000000003</v>
      </c>
      <c r="H91" s="18">
        <f>SUM(H92)</f>
        <v>584.97414000000003</v>
      </c>
    </row>
    <row r="92" spans="1:8" ht="27" customHeight="1" x14ac:dyDescent="0.2">
      <c r="A92" s="9"/>
      <c r="B92" s="10" t="s">
        <v>16</v>
      </c>
      <c r="C92" s="10" t="s">
        <v>19</v>
      </c>
      <c r="D92" s="142" t="s">
        <v>109</v>
      </c>
      <c r="E92" s="103" t="s">
        <v>79</v>
      </c>
      <c r="F92" s="134" t="s">
        <v>80</v>
      </c>
      <c r="G92" s="18">
        <f>SUM(G93)</f>
        <v>584.97414000000003</v>
      </c>
      <c r="H92" s="18">
        <f>SUM(H93)</f>
        <v>584.97414000000003</v>
      </c>
    </row>
    <row r="93" spans="1:8" ht="27" customHeight="1" x14ac:dyDescent="0.2">
      <c r="A93" s="9"/>
      <c r="B93" s="10" t="s">
        <v>16</v>
      </c>
      <c r="C93" s="10" t="s">
        <v>19</v>
      </c>
      <c r="D93" s="142" t="s">
        <v>109</v>
      </c>
      <c r="E93" s="103" t="s">
        <v>34</v>
      </c>
      <c r="F93" s="95" t="s">
        <v>35</v>
      </c>
      <c r="G93" s="18">
        <f>SUM(Вед!G92)</f>
        <v>584.97414000000003</v>
      </c>
      <c r="H93" s="18">
        <f>SUM(Вед!H92)</f>
        <v>584.97414000000003</v>
      </c>
    </row>
    <row r="94" spans="1:8" ht="48.75" customHeight="1" x14ac:dyDescent="0.2">
      <c r="A94" s="9"/>
      <c r="B94" s="10" t="s">
        <v>16</v>
      </c>
      <c r="C94" s="10" t="s">
        <v>19</v>
      </c>
      <c r="D94" s="142" t="s">
        <v>107</v>
      </c>
      <c r="E94" s="103"/>
      <c r="F94" s="95" t="s">
        <v>108</v>
      </c>
      <c r="G94" s="18">
        <f>SUM(G95)</f>
        <v>57</v>
      </c>
      <c r="H94" s="18">
        <f>SUM(H95)</f>
        <v>57</v>
      </c>
    </row>
    <row r="95" spans="1:8" ht="27" customHeight="1" x14ac:dyDescent="0.2">
      <c r="A95" s="9"/>
      <c r="B95" s="10" t="s">
        <v>16</v>
      </c>
      <c r="C95" s="10" t="s">
        <v>19</v>
      </c>
      <c r="D95" s="142" t="s">
        <v>107</v>
      </c>
      <c r="E95" s="103" t="s">
        <v>79</v>
      </c>
      <c r="F95" s="134" t="s">
        <v>80</v>
      </c>
      <c r="G95" s="18">
        <f>SUM(G96)</f>
        <v>57</v>
      </c>
      <c r="H95" s="18">
        <f>SUM(H96)</f>
        <v>57</v>
      </c>
    </row>
    <row r="96" spans="1:8" ht="27" customHeight="1" x14ac:dyDescent="0.2">
      <c r="A96" s="9"/>
      <c r="B96" s="10" t="s">
        <v>16</v>
      </c>
      <c r="C96" s="10" t="s">
        <v>19</v>
      </c>
      <c r="D96" s="142" t="s">
        <v>107</v>
      </c>
      <c r="E96" s="103" t="s">
        <v>34</v>
      </c>
      <c r="F96" s="95" t="s">
        <v>35</v>
      </c>
      <c r="G96" s="18">
        <f>SUM(Вед!G95)</f>
        <v>57</v>
      </c>
      <c r="H96" s="18">
        <f>SUM(Вед!H95)</f>
        <v>57</v>
      </c>
    </row>
    <row r="97" spans="1:18" ht="36" customHeight="1" x14ac:dyDescent="0.2">
      <c r="A97" s="9"/>
      <c r="B97" s="10" t="s">
        <v>16</v>
      </c>
      <c r="C97" s="10" t="s">
        <v>19</v>
      </c>
      <c r="D97" s="142" t="s">
        <v>105</v>
      </c>
      <c r="E97" s="21"/>
      <c r="F97" s="95" t="s">
        <v>106</v>
      </c>
      <c r="G97" s="18">
        <f>SUM(G98)</f>
        <v>150</v>
      </c>
      <c r="H97" s="18">
        <f>SUM(H98)</f>
        <v>150</v>
      </c>
    </row>
    <row r="98" spans="1:18" ht="25.5" customHeight="1" x14ac:dyDescent="0.2">
      <c r="A98" s="9"/>
      <c r="B98" s="10" t="s">
        <v>16</v>
      </c>
      <c r="C98" s="10" t="s">
        <v>19</v>
      </c>
      <c r="D98" s="142" t="s">
        <v>105</v>
      </c>
      <c r="E98" s="103" t="s">
        <v>79</v>
      </c>
      <c r="F98" s="134" t="s">
        <v>80</v>
      </c>
      <c r="G98" s="18">
        <f>SUM(G99)</f>
        <v>150</v>
      </c>
      <c r="H98" s="18">
        <f>SUM(H99)</f>
        <v>150</v>
      </c>
    </row>
    <row r="99" spans="1:18" ht="27" customHeight="1" x14ac:dyDescent="0.2">
      <c r="A99" s="9"/>
      <c r="B99" s="10" t="s">
        <v>16</v>
      </c>
      <c r="C99" s="10" t="s">
        <v>19</v>
      </c>
      <c r="D99" s="142" t="s">
        <v>105</v>
      </c>
      <c r="E99" s="97" t="s">
        <v>34</v>
      </c>
      <c r="F99" s="95" t="s">
        <v>35</v>
      </c>
      <c r="G99" s="18">
        <f>SUM(Вед!G98)</f>
        <v>150</v>
      </c>
      <c r="H99" s="18">
        <f>SUM(Вед!H98)</f>
        <v>150</v>
      </c>
    </row>
    <row r="100" spans="1:18" ht="24.75" customHeight="1" x14ac:dyDescent="0.2">
      <c r="A100" s="45" t="s">
        <v>11</v>
      </c>
      <c r="B100" s="39" t="s">
        <v>27</v>
      </c>
      <c r="C100" s="39" t="s">
        <v>28</v>
      </c>
      <c r="D100" s="46"/>
      <c r="E100" s="46"/>
      <c r="F100" s="62" t="s">
        <v>29</v>
      </c>
      <c r="G100" s="63">
        <f t="shared" ref="G100:H105" si="5">SUM(G101)</f>
        <v>22</v>
      </c>
      <c r="H100" s="63">
        <f t="shared" si="5"/>
        <v>22</v>
      </c>
    </row>
    <row r="101" spans="1:18" ht="63" customHeight="1" x14ac:dyDescent="0.2">
      <c r="A101" s="9"/>
      <c r="B101" s="10" t="s">
        <v>27</v>
      </c>
      <c r="C101" s="10" t="s">
        <v>28</v>
      </c>
      <c r="D101" s="10" t="s">
        <v>73</v>
      </c>
      <c r="E101" s="32"/>
      <c r="F101" s="31" t="s">
        <v>125</v>
      </c>
      <c r="G101" s="18">
        <f t="shared" si="5"/>
        <v>22</v>
      </c>
      <c r="H101" s="18">
        <f t="shared" si="5"/>
        <v>22</v>
      </c>
    </row>
    <row r="102" spans="1:18" ht="24" x14ac:dyDescent="0.2">
      <c r="A102" s="9"/>
      <c r="B102" s="10" t="s">
        <v>27</v>
      </c>
      <c r="C102" s="10" t="s">
        <v>28</v>
      </c>
      <c r="D102" s="10" t="s">
        <v>71</v>
      </c>
      <c r="E102" s="32"/>
      <c r="F102" s="146" t="s">
        <v>97</v>
      </c>
      <c r="G102" s="18">
        <f t="shared" si="5"/>
        <v>22</v>
      </c>
      <c r="H102" s="18">
        <f t="shared" si="5"/>
        <v>22</v>
      </c>
    </row>
    <row r="103" spans="1:18" ht="24" x14ac:dyDescent="0.2">
      <c r="A103" s="35"/>
      <c r="B103" s="36" t="s">
        <v>27</v>
      </c>
      <c r="C103" s="36" t="s">
        <v>19</v>
      </c>
      <c r="D103" s="36"/>
      <c r="E103" s="36"/>
      <c r="F103" s="58" t="s">
        <v>59</v>
      </c>
      <c r="G103" s="18">
        <f t="shared" si="5"/>
        <v>22</v>
      </c>
      <c r="H103" s="18">
        <f t="shared" si="5"/>
        <v>22</v>
      </c>
    </row>
    <row r="104" spans="1:18" ht="24" x14ac:dyDescent="0.2">
      <c r="A104" s="9"/>
      <c r="B104" s="10" t="s">
        <v>27</v>
      </c>
      <c r="C104" s="10" t="s">
        <v>19</v>
      </c>
      <c r="D104" s="10" t="s">
        <v>95</v>
      </c>
      <c r="E104" s="10"/>
      <c r="F104" s="56" t="s">
        <v>86</v>
      </c>
      <c r="G104" s="18">
        <f t="shared" si="5"/>
        <v>22</v>
      </c>
      <c r="H104" s="18">
        <f t="shared" si="5"/>
        <v>22</v>
      </c>
      <c r="I104" s="59"/>
      <c r="J104" s="59"/>
      <c r="K104" s="59"/>
      <c r="L104" s="59"/>
      <c r="M104" s="59"/>
      <c r="N104" s="59"/>
      <c r="O104" s="59"/>
      <c r="P104" s="59"/>
      <c r="Q104" s="59"/>
      <c r="R104" s="59"/>
    </row>
    <row r="105" spans="1:18" x14ac:dyDescent="0.2">
      <c r="A105" s="9"/>
      <c r="B105" s="56">
        <v>14</v>
      </c>
      <c r="C105" s="10" t="s">
        <v>19</v>
      </c>
      <c r="D105" s="10" t="s">
        <v>95</v>
      </c>
      <c r="E105" s="96" t="s">
        <v>82</v>
      </c>
      <c r="F105" s="132" t="s">
        <v>83</v>
      </c>
      <c r="G105" s="18">
        <f t="shared" si="5"/>
        <v>22</v>
      </c>
      <c r="H105" s="18">
        <f t="shared" si="5"/>
        <v>22</v>
      </c>
      <c r="I105" s="59"/>
      <c r="J105" s="59"/>
      <c r="K105" s="59"/>
      <c r="L105" s="59"/>
      <c r="M105" s="59"/>
      <c r="N105" s="59"/>
      <c r="O105" s="59"/>
      <c r="P105" s="59"/>
      <c r="Q105" s="59"/>
      <c r="R105" s="59"/>
    </row>
    <row r="106" spans="1:18" x14ac:dyDescent="0.2">
      <c r="A106" s="60"/>
      <c r="B106" s="56">
        <v>14</v>
      </c>
      <c r="C106" s="10" t="s">
        <v>19</v>
      </c>
      <c r="D106" s="10" t="s">
        <v>95</v>
      </c>
      <c r="E106" s="56">
        <v>540</v>
      </c>
      <c r="F106" s="56" t="s">
        <v>21</v>
      </c>
      <c r="G106" s="18">
        <f>SUM(Вед!G105)</f>
        <v>22</v>
      </c>
      <c r="H106" s="18">
        <f>SUM(Вед!H105)</f>
        <v>22</v>
      </c>
    </row>
    <row r="107" spans="1:18" x14ac:dyDescent="0.2">
      <c r="A107" s="61"/>
      <c r="B107" s="54"/>
      <c r="C107" s="54"/>
      <c r="D107" s="54"/>
      <c r="E107" s="54"/>
      <c r="F107" s="12" t="s">
        <v>22</v>
      </c>
      <c r="G107" s="18">
        <f>SUM(G100+G69+G52+G43+G9+G62)</f>
        <v>4162.3271400000003</v>
      </c>
      <c r="H107" s="18">
        <f>SUM(H100+H69+H52+H43+H9+H62)</f>
        <v>3919.0932499999999</v>
      </c>
    </row>
  </sheetData>
  <mergeCells count="3">
    <mergeCell ref="F2:H2"/>
    <mergeCell ref="F1:H1"/>
    <mergeCell ref="A3:G5"/>
  </mergeCells>
  <phoneticPr fontId="22" type="noConversion"/>
  <pageMargins left="0.39370078740157483" right="0" top="0.59055118110236227" bottom="0.39370078740157483" header="0.27559055118110237" footer="0.51181102362204722"/>
  <pageSetup paperSize="9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workbookViewId="0">
      <selection activeCell="F2" sqref="F2:H2"/>
    </sheetView>
  </sheetViews>
  <sheetFormatPr defaultColWidth="8.140625" defaultRowHeight="12.75" x14ac:dyDescent="0.2"/>
  <cols>
    <col min="1" max="1" width="3.7109375" style="2" customWidth="1"/>
    <col min="2" max="2" width="3.5703125" customWidth="1"/>
    <col min="3" max="3" width="3.42578125" customWidth="1"/>
    <col min="4" max="4" width="11.7109375" customWidth="1"/>
    <col min="5" max="5" width="4" customWidth="1"/>
    <col min="6" max="6" width="49.85546875" customWidth="1"/>
    <col min="7" max="7" width="12.28515625" customWidth="1"/>
    <col min="8" max="8" width="11.42578125" customWidth="1"/>
  </cols>
  <sheetData>
    <row r="1" spans="1:8" s="112" customFormat="1" x14ac:dyDescent="0.2">
      <c r="A1" s="4"/>
      <c r="B1" s="5"/>
      <c r="C1" s="5"/>
      <c r="D1" s="5"/>
      <c r="E1" s="5"/>
      <c r="F1" s="187" t="s">
        <v>104</v>
      </c>
      <c r="G1" s="187"/>
      <c r="H1" s="188"/>
    </row>
    <row r="2" spans="1:8" s="112" customFormat="1" ht="58.5" customHeight="1" x14ac:dyDescent="0.2">
      <c r="A2" s="4"/>
      <c r="B2" s="5"/>
      <c r="C2" s="5"/>
      <c r="D2" s="5"/>
      <c r="E2" s="5"/>
      <c r="F2" s="177" t="s">
        <v>139</v>
      </c>
      <c r="G2" s="178"/>
      <c r="H2" s="179"/>
    </row>
    <row r="3" spans="1:8" s="1" customFormat="1" ht="62.25" customHeight="1" x14ac:dyDescent="0.2">
      <c r="A3" s="189" t="s">
        <v>135</v>
      </c>
      <c r="B3" s="189"/>
      <c r="C3" s="189"/>
      <c r="D3" s="189"/>
      <c r="E3" s="189"/>
      <c r="F3" s="189"/>
      <c r="G3" s="189"/>
      <c r="H3" s="188"/>
    </row>
    <row r="4" spans="1:8" x14ac:dyDescent="0.2">
      <c r="A4" s="4"/>
      <c r="B4" s="5"/>
      <c r="C4" s="5"/>
      <c r="D4" s="5"/>
      <c r="E4" s="5"/>
      <c r="F4" s="5"/>
      <c r="G4" s="5" t="s">
        <v>7</v>
      </c>
    </row>
    <row r="5" spans="1:8" ht="54" customHeight="1" x14ac:dyDescent="0.2">
      <c r="A5" s="157" t="s">
        <v>23</v>
      </c>
      <c r="B5" s="158" t="s">
        <v>0</v>
      </c>
      <c r="C5" s="158" t="s">
        <v>1</v>
      </c>
      <c r="D5" s="158" t="s">
        <v>3</v>
      </c>
      <c r="E5" s="157" t="s">
        <v>2</v>
      </c>
      <c r="F5" s="158" t="s">
        <v>26</v>
      </c>
      <c r="G5" s="159" t="s">
        <v>118</v>
      </c>
      <c r="H5" s="159" t="s">
        <v>119</v>
      </c>
    </row>
    <row r="6" spans="1:8" ht="12.75" customHeight="1" x14ac:dyDescent="0.2">
      <c r="A6" s="6" t="s">
        <v>44</v>
      </c>
      <c r="B6" s="7">
        <v>2</v>
      </c>
      <c r="C6" s="7">
        <v>3</v>
      </c>
      <c r="D6" s="7">
        <v>4</v>
      </c>
      <c r="E6" s="6" t="s">
        <v>50</v>
      </c>
      <c r="F6" s="7">
        <v>6</v>
      </c>
      <c r="G6" s="40">
        <v>7</v>
      </c>
      <c r="H6" s="40">
        <v>8</v>
      </c>
    </row>
    <row r="7" spans="1:8" ht="36" x14ac:dyDescent="0.2">
      <c r="A7" s="8" t="s">
        <v>8</v>
      </c>
      <c r="B7" s="8"/>
      <c r="C7" s="8"/>
      <c r="D7" s="8"/>
      <c r="E7" s="8"/>
      <c r="F7" s="20" t="s">
        <v>12</v>
      </c>
      <c r="G7" s="13">
        <f>G8+G68+G51+G42+G99+G61</f>
        <v>4162.3271400000003</v>
      </c>
      <c r="H7" s="13">
        <f>H8+H68+H51+H42+H99+H61</f>
        <v>3919.0932499999999</v>
      </c>
    </row>
    <row r="8" spans="1:8" s="3" customFormat="1" x14ac:dyDescent="0.2">
      <c r="A8" s="38" t="s">
        <v>8</v>
      </c>
      <c r="B8" s="39" t="s">
        <v>5</v>
      </c>
      <c r="C8" s="39" t="s">
        <v>28</v>
      </c>
      <c r="D8" s="39"/>
      <c r="E8" s="39"/>
      <c r="F8" s="55" t="s">
        <v>4</v>
      </c>
      <c r="G8" s="115">
        <f>SUM(G9+G23+G28)</f>
        <v>1776.85</v>
      </c>
      <c r="H8" s="115">
        <f>SUM(H9+H23+H28)</f>
        <v>1687.00477</v>
      </c>
    </row>
    <row r="9" spans="1:8" ht="48" x14ac:dyDescent="0.2">
      <c r="A9" s="9" t="s">
        <v>8</v>
      </c>
      <c r="B9" s="10" t="s">
        <v>5</v>
      </c>
      <c r="C9" s="10" t="s">
        <v>6</v>
      </c>
      <c r="D9" s="10"/>
      <c r="E9" s="96"/>
      <c r="F9" s="11" t="s">
        <v>18</v>
      </c>
      <c r="G9" s="14">
        <f>SUM(G11)</f>
        <v>1553.5</v>
      </c>
      <c r="H9" s="14">
        <f>SUM(H11)</f>
        <v>1464.8547699999999</v>
      </c>
    </row>
    <row r="10" spans="1:8" ht="59.25" customHeight="1" x14ac:dyDescent="0.2">
      <c r="A10" s="9" t="s">
        <v>8</v>
      </c>
      <c r="B10" s="10" t="s">
        <v>5</v>
      </c>
      <c r="C10" s="10" t="s">
        <v>6</v>
      </c>
      <c r="D10" s="10" t="s">
        <v>73</v>
      </c>
      <c r="E10" s="96"/>
      <c r="F10" s="31" t="s">
        <v>125</v>
      </c>
      <c r="G10" s="14"/>
      <c r="H10" s="14"/>
    </row>
    <row r="11" spans="1:8" x14ac:dyDescent="0.2">
      <c r="A11" s="9" t="s">
        <v>8</v>
      </c>
      <c r="B11" s="10" t="s">
        <v>5</v>
      </c>
      <c r="C11" s="10" t="s">
        <v>6</v>
      </c>
      <c r="D11" s="10" t="s">
        <v>84</v>
      </c>
      <c r="E11" s="97"/>
      <c r="F11" s="64" t="s">
        <v>51</v>
      </c>
      <c r="G11" s="14">
        <f>SUM(G12)</f>
        <v>1553.5</v>
      </c>
      <c r="H11" s="14">
        <f>SUM(H12)</f>
        <v>1464.8547699999999</v>
      </c>
    </row>
    <row r="12" spans="1:8" ht="25.5" x14ac:dyDescent="0.2">
      <c r="A12" s="9" t="s">
        <v>8</v>
      </c>
      <c r="B12" s="10" t="s">
        <v>5</v>
      </c>
      <c r="C12" s="10" t="s">
        <v>6</v>
      </c>
      <c r="D12" s="10" t="s">
        <v>85</v>
      </c>
      <c r="E12" s="97"/>
      <c r="F12" s="23" t="s">
        <v>52</v>
      </c>
      <c r="G12" s="14">
        <f>SUM(G13+G20)</f>
        <v>1553.5</v>
      </c>
      <c r="H12" s="14">
        <f>SUM(H13+H20)</f>
        <v>1464.8547699999999</v>
      </c>
    </row>
    <row r="13" spans="1:8" ht="24" x14ac:dyDescent="0.2">
      <c r="A13" s="35" t="s">
        <v>8</v>
      </c>
      <c r="B13" s="36" t="s">
        <v>5</v>
      </c>
      <c r="C13" s="36" t="s">
        <v>6</v>
      </c>
      <c r="D13" s="36" t="s">
        <v>87</v>
      </c>
      <c r="E13" s="102"/>
      <c r="F13" s="34" t="s">
        <v>53</v>
      </c>
      <c r="G13" s="37">
        <f>SUM(G14+G16+G18)</f>
        <v>1000.5</v>
      </c>
      <c r="H13" s="37">
        <f>SUM(H14+H16+H18)</f>
        <v>913.85999000000004</v>
      </c>
    </row>
    <row r="14" spans="1:8" ht="60" x14ac:dyDescent="0.2">
      <c r="A14" s="133">
        <v>601</v>
      </c>
      <c r="B14" s="135" t="s">
        <v>5</v>
      </c>
      <c r="C14" s="135" t="s">
        <v>6</v>
      </c>
      <c r="D14" s="36" t="s">
        <v>87</v>
      </c>
      <c r="E14" s="131">
        <v>100</v>
      </c>
      <c r="F14" s="132" t="s">
        <v>78</v>
      </c>
      <c r="G14" s="37">
        <f>SUM(G15)</f>
        <v>538.6</v>
      </c>
      <c r="H14" s="37">
        <f>SUM(H15)</f>
        <v>533.90745000000004</v>
      </c>
    </row>
    <row r="15" spans="1:8" ht="24" x14ac:dyDescent="0.2">
      <c r="A15" s="9" t="s">
        <v>8</v>
      </c>
      <c r="B15" s="10" t="s">
        <v>5</v>
      </c>
      <c r="C15" s="10" t="s">
        <v>6</v>
      </c>
      <c r="D15" s="36" t="s">
        <v>87</v>
      </c>
      <c r="E15" s="103" t="s">
        <v>32</v>
      </c>
      <c r="F15" s="104" t="s">
        <v>33</v>
      </c>
      <c r="G15" s="105">
        <v>538.6</v>
      </c>
      <c r="H15" s="105">
        <v>533.90745000000004</v>
      </c>
    </row>
    <row r="16" spans="1:8" ht="24" x14ac:dyDescent="0.2">
      <c r="A16" s="133">
        <v>701</v>
      </c>
      <c r="B16" s="135" t="s">
        <v>5</v>
      </c>
      <c r="C16" s="135" t="s">
        <v>6</v>
      </c>
      <c r="D16" s="36" t="s">
        <v>87</v>
      </c>
      <c r="E16" s="103" t="s">
        <v>79</v>
      </c>
      <c r="F16" s="134" t="s">
        <v>80</v>
      </c>
      <c r="G16" s="105">
        <f>SUM(G17)</f>
        <v>460.9</v>
      </c>
      <c r="H16" s="105">
        <f>SUM(H17)</f>
        <v>379.95254</v>
      </c>
    </row>
    <row r="17" spans="1:8" ht="25.5" x14ac:dyDescent="0.2">
      <c r="A17" s="9" t="s">
        <v>8</v>
      </c>
      <c r="B17" s="10" t="s">
        <v>5</v>
      </c>
      <c r="C17" s="10" t="s">
        <v>6</v>
      </c>
      <c r="D17" s="36" t="s">
        <v>87</v>
      </c>
      <c r="E17" s="103" t="s">
        <v>34</v>
      </c>
      <c r="F17" s="95" t="s">
        <v>35</v>
      </c>
      <c r="G17" s="105">
        <v>460.9</v>
      </c>
      <c r="H17" s="105">
        <v>379.95254</v>
      </c>
    </row>
    <row r="18" spans="1:8" x14ac:dyDescent="0.2">
      <c r="A18" s="9" t="s">
        <v>8</v>
      </c>
      <c r="B18" s="10" t="s">
        <v>5</v>
      </c>
      <c r="C18" s="10" t="s">
        <v>6</v>
      </c>
      <c r="D18" s="36" t="s">
        <v>87</v>
      </c>
      <c r="E18" s="103" t="s">
        <v>120</v>
      </c>
      <c r="F18" s="104" t="s">
        <v>81</v>
      </c>
      <c r="G18" s="105">
        <f>SUM(G19)</f>
        <v>1</v>
      </c>
      <c r="H18" s="105">
        <f>SUM(H19)</f>
        <v>0</v>
      </c>
    </row>
    <row r="19" spans="1:8" x14ac:dyDescent="0.2">
      <c r="A19" s="9" t="s">
        <v>8</v>
      </c>
      <c r="B19" s="10" t="s">
        <v>5</v>
      </c>
      <c r="C19" s="10" t="s">
        <v>6</v>
      </c>
      <c r="D19" s="36" t="s">
        <v>87</v>
      </c>
      <c r="E19" s="103" t="s">
        <v>121</v>
      </c>
      <c r="F19" s="104" t="s">
        <v>122</v>
      </c>
      <c r="G19" s="105">
        <v>1</v>
      </c>
      <c r="H19" s="105">
        <v>0</v>
      </c>
    </row>
    <row r="20" spans="1:8" ht="24" x14ac:dyDescent="0.2">
      <c r="A20" s="35" t="s">
        <v>8</v>
      </c>
      <c r="B20" s="36" t="s">
        <v>5</v>
      </c>
      <c r="C20" s="36" t="s">
        <v>6</v>
      </c>
      <c r="D20" s="36" t="s">
        <v>88</v>
      </c>
      <c r="E20" s="102"/>
      <c r="F20" s="34" t="s">
        <v>54</v>
      </c>
      <c r="G20" s="37">
        <f>G21</f>
        <v>553</v>
      </c>
      <c r="H20" s="37">
        <f>H21</f>
        <v>550.99477999999999</v>
      </c>
    </row>
    <row r="21" spans="1:8" ht="60" x14ac:dyDescent="0.2">
      <c r="A21" s="133">
        <v>701</v>
      </c>
      <c r="B21" s="135" t="s">
        <v>5</v>
      </c>
      <c r="C21" s="135" t="s">
        <v>6</v>
      </c>
      <c r="D21" s="36" t="s">
        <v>88</v>
      </c>
      <c r="E21" s="131">
        <v>100</v>
      </c>
      <c r="F21" s="132" t="s">
        <v>78</v>
      </c>
      <c r="G21" s="37">
        <f>SUM(G22)</f>
        <v>553</v>
      </c>
      <c r="H21" s="37">
        <f>SUM(H22)</f>
        <v>550.99477999999999</v>
      </c>
    </row>
    <row r="22" spans="1:8" s="3" customFormat="1" ht="24" x14ac:dyDescent="0.2">
      <c r="A22" s="9" t="s">
        <v>8</v>
      </c>
      <c r="B22" s="10" t="s">
        <v>5</v>
      </c>
      <c r="C22" s="10" t="s">
        <v>6</v>
      </c>
      <c r="D22" s="36" t="s">
        <v>88</v>
      </c>
      <c r="E22" s="103" t="s">
        <v>32</v>
      </c>
      <c r="F22" s="104" t="s">
        <v>33</v>
      </c>
      <c r="G22" s="105">
        <v>553</v>
      </c>
      <c r="H22" s="105">
        <v>550.99477999999999</v>
      </c>
    </row>
    <row r="23" spans="1:8" s="3" customFormat="1" x14ac:dyDescent="0.2">
      <c r="A23" s="9" t="s">
        <v>8</v>
      </c>
      <c r="B23" s="10" t="s">
        <v>5</v>
      </c>
      <c r="C23" s="10" t="s">
        <v>30</v>
      </c>
      <c r="D23" s="10"/>
      <c r="E23" s="103"/>
      <c r="F23" s="106" t="s">
        <v>24</v>
      </c>
      <c r="G23" s="105">
        <f t="shared" ref="G23:H26" si="0">SUM(G24)</f>
        <v>1</v>
      </c>
      <c r="H23" s="105">
        <f t="shared" si="0"/>
        <v>0</v>
      </c>
    </row>
    <row r="24" spans="1:8" s="3" customFormat="1" ht="24" x14ac:dyDescent="0.2">
      <c r="A24" s="9" t="s">
        <v>8</v>
      </c>
      <c r="B24" s="10" t="s">
        <v>5</v>
      </c>
      <c r="C24" s="10" t="s">
        <v>30</v>
      </c>
      <c r="D24" s="10" t="s">
        <v>77</v>
      </c>
      <c r="E24" s="103"/>
      <c r="F24" s="104" t="s">
        <v>55</v>
      </c>
      <c r="G24" s="105">
        <f t="shared" si="0"/>
        <v>1</v>
      </c>
      <c r="H24" s="105">
        <f t="shared" si="0"/>
        <v>0</v>
      </c>
    </row>
    <row r="25" spans="1:8" s="3" customFormat="1" x14ac:dyDescent="0.2">
      <c r="A25" s="9" t="s">
        <v>8</v>
      </c>
      <c r="B25" s="10" t="s">
        <v>5</v>
      </c>
      <c r="C25" s="10" t="s">
        <v>30</v>
      </c>
      <c r="D25" s="10" t="s">
        <v>89</v>
      </c>
      <c r="E25" s="103"/>
      <c r="F25" s="104" t="s">
        <v>25</v>
      </c>
      <c r="G25" s="105">
        <f t="shared" si="0"/>
        <v>1</v>
      </c>
      <c r="H25" s="105">
        <f t="shared" si="0"/>
        <v>0</v>
      </c>
    </row>
    <row r="26" spans="1:8" s="3" customFormat="1" x14ac:dyDescent="0.2">
      <c r="A26" s="136">
        <v>701</v>
      </c>
      <c r="B26" s="137" t="s">
        <v>5</v>
      </c>
      <c r="C26" s="137" t="s">
        <v>30</v>
      </c>
      <c r="D26" s="10" t="s">
        <v>89</v>
      </c>
      <c r="E26" s="138">
        <v>800</v>
      </c>
      <c r="F26" s="134" t="s">
        <v>81</v>
      </c>
      <c r="G26" s="105">
        <f t="shared" si="0"/>
        <v>1</v>
      </c>
      <c r="H26" s="105">
        <f t="shared" si="0"/>
        <v>0</v>
      </c>
    </row>
    <row r="27" spans="1:8" s="3" customFormat="1" ht="22.5" customHeight="1" x14ac:dyDescent="0.2">
      <c r="A27" s="9" t="s">
        <v>8</v>
      </c>
      <c r="B27" s="10" t="s">
        <v>5</v>
      </c>
      <c r="C27" s="10" t="s">
        <v>30</v>
      </c>
      <c r="D27" s="10" t="s">
        <v>89</v>
      </c>
      <c r="E27" s="107">
        <v>870</v>
      </c>
      <c r="F27" s="104" t="s">
        <v>31</v>
      </c>
      <c r="G27" s="15">
        <v>1</v>
      </c>
      <c r="H27" s="15">
        <v>0</v>
      </c>
    </row>
    <row r="28" spans="1:8" s="3" customFormat="1" ht="26.25" customHeight="1" x14ac:dyDescent="0.2">
      <c r="A28" s="9" t="s">
        <v>8</v>
      </c>
      <c r="B28" s="10" t="s">
        <v>5</v>
      </c>
      <c r="C28" s="10" t="s">
        <v>47</v>
      </c>
      <c r="D28" s="10" t="s">
        <v>71</v>
      </c>
      <c r="E28" s="96"/>
      <c r="F28" s="31" t="s">
        <v>97</v>
      </c>
      <c r="G28" s="14">
        <f>SUM(G29)</f>
        <v>222.35</v>
      </c>
      <c r="H28" s="14">
        <f>SUM(H29)</f>
        <v>222.15</v>
      </c>
    </row>
    <row r="29" spans="1:8" s="3" customFormat="1" ht="15.75" customHeight="1" x14ac:dyDescent="0.2">
      <c r="A29" s="9" t="s">
        <v>8</v>
      </c>
      <c r="B29" s="10" t="s">
        <v>5</v>
      </c>
      <c r="C29" s="10" t="s">
        <v>47</v>
      </c>
      <c r="D29" s="10"/>
      <c r="E29" s="10"/>
      <c r="F29" s="122" t="s">
        <v>48</v>
      </c>
      <c r="G29" s="14">
        <f>SUM(G30+G36+G33+G39)</f>
        <v>222.35</v>
      </c>
      <c r="H29" s="14">
        <f>SUM(H30+H36+H33+H39)</f>
        <v>222.15</v>
      </c>
    </row>
    <row r="30" spans="1:8" s="3" customFormat="1" ht="65.25" customHeight="1" x14ac:dyDescent="0.2">
      <c r="A30" s="9" t="s">
        <v>8</v>
      </c>
      <c r="B30" s="10" t="s">
        <v>5</v>
      </c>
      <c r="C30" s="10" t="s">
        <v>47</v>
      </c>
      <c r="D30" s="10" t="s">
        <v>72</v>
      </c>
      <c r="E30" s="96"/>
      <c r="F30" s="11" t="s">
        <v>63</v>
      </c>
      <c r="G30" s="14">
        <f>SUM(G31)</f>
        <v>0.15</v>
      </c>
      <c r="H30" s="14">
        <f>SUM(H31)</f>
        <v>0.15</v>
      </c>
    </row>
    <row r="31" spans="1:8" s="3" customFormat="1" ht="28.5" customHeight="1" x14ac:dyDescent="0.2">
      <c r="A31" s="9" t="s">
        <v>8</v>
      </c>
      <c r="B31" s="10" t="s">
        <v>5</v>
      </c>
      <c r="C31" s="10" t="s">
        <v>47</v>
      </c>
      <c r="D31" s="10" t="s">
        <v>72</v>
      </c>
      <c r="E31" s="103" t="s">
        <v>79</v>
      </c>
      <c r="F31" s="134" t="s">
        <v>80</v>
      </c>
      <c r="G31" s="14">
        <f>SUM(G32)</f>
        <v>0.15</v>
      </c>
      <c r="H31" s="14">
        <f>SUM(H32)</f>
        <v>0.15</v>
      </c>
    </row>
    <row r="32" spans="1:8" s="3" customFormat="1" ht="25.5" customHeight="1" x14ac:dyDescent="0.2">
      <c r="A32" s="9" t="s">
        <v>8</v>
      </c>
      <c r="B32" s="10" t="s">
        <v>5</v>
      </c>
      <c r="C32" s="10" t="s">
        <v>47</v>
      </c>
      <c r="D32" s="10" t="s">
        <v>72</v>
      </c>
      <c r="E32" s="103" t="s">
        <v>34</v>
      </c>
      <c r="F32" s="95" t="s">
        <v>35</v>
      </c>
      <c r="G32" s="14">
        <v>0.15</v>
      </c>
      <c r="H32" s="14">
        <v>0.15</v>
      </c>
    </row>
    <row r="33" spans="1:8" s="3" customFormat="1" ht="40.5" customHeight="1" x14ac:dyDescent="0.2">
      <c r="A33" s="9" t="s">
        <v>8</v>
      </c>
      <c r="B33" s="10" t="s">
        <v>5</v>
      </c>
      <c r="C33" s="10" t="s">
        <v>47</v>
      </c>
      <c r="D33" s="10" t="s">
        <v>117</v>
      </c>
      <c r="E33" s="103"/>
      <c r="F33" s="151" t="s">
        <v>116</v>
      </c>
      <c r="G33" s="152">
        <f>SUM(G34)</f>
        <v>2.2000000000000002</v>
      </c>
      <c r="H33" s="152">
        <f>SUM(H34)</f>
        <v>2.2000000000000002</v>
      </c>
    </row>
    <row r="34" spans="1:8" s="3" customFormat="1" ht="25.5" customHeight="1" x14ac:dyDescent="0.2">
      <c r="A34" s="9" t="s">
        <v>8</v>
      </c>
      <c r="B34" s="10" t="s">
        <v>5</v>
      </c>
      <c r="C34" s="10" t="s">
        <v>47</v>
      </c>
      <c r="D34" s="10" t="s">
        <v>117</v>
      </c>
      <c r="E34" s="153">
        <v>100</v>
      </c>
      <c r="F34" s="154" t="s">
        <v>78</v>
      </c>
      <c r="G34" s="14">
        <f>SUM(G35)</f>
        <v>2.2000000000000002</v>
      </c>
      <c r="H34" s="14">
        <f>SUM(H35)</f>
        <v>2.2000000000000002</v>
      </c>
    </row>
    <row r="35" spans="1:8" s="3" customFormat="1" ht="25.5" customHeight="1" x14ac:dyDescent="0.2">
      <c r="A35" s="9" t="s">
        <v>8</v>
      </c>
      <c r="B35" s="10" t="s">
        <v>5</v>
      </c>
      <c r="C35" s="10" t="s">
        <v>47</v>
      </c>
      <c r="D35" s="10" t="s">
        <v>117</v>
      </c>
      <c r="E35" s="103" t="s">
        <v>32</v>
      </c>
      <c r="F35" s="104" t="s">
        <v>33</v>
      </c>
      <c r="G35" s="15">
        <v>2.2000000000000002</v>
      </c>
      <c r="H35" s="15">
        <v>2.2000000000000002</v>
      </c>
    </row>
    <row r="36" spans="1:8" ht="25.5" x14ac:dyDescent="0.2">
      <c r="A36" s="9" t="s">
        <v>8</v>
      </c>
      <c r="B36" s="10" t="s">
        <v>5</v>
      </c>
      <c r="C36" s="10" t="s">
        <v>47</v>
      </c>
      <c r="D36" s="5" t="s">
        <v>103</v>
      </c>
      <c r="E36" s="103"/>
      <c r="F36" s="95" t="s">
        <v>102</v>
      </c>
      <c r="G36" s="14">
        <f>SUM(G37)</f>
        <v>20</v>
      </c>
      <c r="H36" s="14">
        <f>SUM(H37)</f>
        <v>20</v>
      </c>
    </row>
    <row r="37" spans="1:8" ht="24" x14ac:dyDescent="0.2">
      <c r="A37" s="9" t="s">
        <v>8</v>
      </c>
      <c r="B37" s="10" t="s">
        <v>5</v>
      </c>
      <c r="C37" s="10" t="s">
        <v>47</v>
      </c>
      <c r="D37" s="121" t="s">
        <v>103</v>
      </c>
      <c r="E37" s="103" t="s">
        <v>79</v>
      </c>
      <c r="F37" s="134" t="s">
        <v>80</v>
      </c>
      <c r="G37" s="14">
        <f>SUM(G38)</f>
        <v>20</v>
      </c>
      <c r="H37" s="14">
        <f>SUM(H38)</f>
        <v>20</v>
      </c>
    </row>
    <row r="38" spans="1:8" ht="25.5" x14ac:dyDescent="0.2">
      <c r="A38" s="9" t="s">
        <v>8</v>
      </c>
      <c r="B38" s="10" t="s">
        <v>5</v>
      </c>
      <c r="C38" s="10" t="s">
        <v>47</v>
      </c>
      <c r="D38" s="121" t="s">
        <v>103</v>
      </c>
      <c r="E38" s="103" t="s">
        <v>34</v>
      </c>
      <c r="F38" s="95" t="s">
        <v>35</v>
      </c>
      <c r="G38" s="14">
        <v>20</v>
      </c>
      <c r="H38" s="14">
        <v>20</v>
      </c>
    </row>
    <row r="39" spans="1:8" ht="27" customHeight="1" x14ac:dyDescent="0.2">
      <c r="A39" s="9" t="s">
        <v>8</v>
      </c>
      <c r="B39" s="10" t="s">
        <v>5</v>
      </c>
      <c r="C39" s="10" t="s">
        <v>47</v>
      </c>
      <c r="D39" s="121" t="s">
        <v>123</v>
      </c>
      <c r="E39" s="103"/>
      <c r="F39" s="95" t="s">
        <v>124</v>
      </c>
      <c r="G39" s="14">
        <f>SUM(G40)</f>
        <v>200</v>
      </c>
      <c r="H39" s="14">
        <f>SUM(H40)</f>
        <v>199.8</v>
      </c>
    </row>
    <row r="40" spans="1:8" ht="24" x14ac:dyDescent="0.2">
      <c r="A40" s="9" t="s">
        <v>8</v>
      </c>
      <c r="B40" s="10" t="s">
        <v>5</v>
      </c>
      <c r="C40" s="10" t="s">
        <v>47</v>
      </c>
      <c r="D40" s="121" t="s">
        <v>123</v>
      </c>
      <c r="E40" s="103" t="s">
        <v>79</v>
      </c>
      <c r="F40" s="134" t="s">
        <v>80</v>
      </c>
      <c r="G40" s="14">
        <f>SUM(G41)</f>
        <v>200</v>
      </c>
      <c r="H40" s="14">
        <f>SUM(H41)</f>
        <v>199.8</v>
      </c>
    </row>
    <row r="41" spans="1:8" ht="27" customHeight="1" x14ac:dyDescent="0.2">
      <c r="A41" s="173" t="s">
        <v>8</v>
      </c>
      <c r="B41" s="163" t="s">
        <v>5</v>
      </c>
      <c r="C41" s="163" t="s">
        <v>47</v>
      </c>
      <c r="D41" s="164" t="s">
        <v>123</v>
      </c>
      <c r="E41" s="165" t="s">
        <v>34</v>
      </c>
      <c r="F41" s="166" t="s">
        <v>35</v>
      </c>
      <c r="G41" s="167">
        <v>200</v>
      </c>
      <c r="H41" s="14">
        <v>199.8</v>
      </c>
    </row>
    <row r="42" spans="1:8" s="3" customFormat="1" x14ac:dyDescent="0.2">
      <c r="A42" s="45" t="s">
        <v>8</v>
      </c>
      <c r="B42" s="39" t="s">
        <v>13</v>
      </c>
      <c r="C42" s="39" t="s">
        <v>28</v>
      </c>
      <c r="D42" s="39"/>
      <c r="E42" s="98"/>
      <c r="F42" s="50" t="s">
        <v>14</v>
      </c>
      <c r="G42" s="127">
        <f t="shared" ref="G42:H45" si="1">SUM(G43)</f>
        <v>69.599999999999994</v>
      </c>
      <c r="H42" s="127">
        <f t="shared" si="1"/>
        <v>69.599999999999994</v>
      </c>
    </row>
    <row r="43" spans="1:8" s="3" customFormat="1" ht="66.75" customHeight="1" x14ac:dyDescent="0.2">
      <c r="A43" s="9" t="s">
        <v>8</v>
      </c>
      <c r="B43" s="10" t="s">
        <v>13</v>
      </c>
      <c r="C43" s="10" t="s">
        <v>28</v>
      </c>
      <c r="D43" s="10" t="s">
        <v>73</v>
      </c>
      <c r="E43" s="96"/>
      <c r="F43" s="31" t="s">
        <v>125</v>
      </c>
      <c r="G43" s="105">
        <f t="shared" si="1"/>
        <v>69.599999999999994</v>
      </c>
      <c r="H43" s="105">
        <f t="shared" si="1"/>
        <v>69.599999999999994</v>
      </c>
    </row>
    <row r="44" spans="1:8" s="3" customFormat="1" ht="24" x14ac:dyDescent="0.2">
      <c r="A44" s="9" t="s">
        <v>8</v>
      </c>
      <c r="B44" s="10" t="s">
        <v>13</v>
      </c>
      <c r="C44" s="10" t="s">
        <v>28</v>
      </c>
      <c r="D44" s="10" t="s">
        <v>71</v>
      </c>
      <c r="E44" s="96"/>
      <c r="F44" s="31" t="s">
        <v>97</v>
      </c>
      <c r="G44" s="105">
        <f t="shared" si="1"/>
        <v>69.599999999999994</v>
      </c>
      <c r="H44" s="105">
        <f t="shared" si="1"/>
        <v>69.599999999999994</v>
      </c>
    </row>
    <row r="45" spans="1:8" s="3" customFormat="1" x14ac:dyDescent="0.2">
      <c r="A45" s="35" t="s">
        <v>8</v>
      </c>
      <c r="B45" s="36" t="s">
        <v>13</v>
      </c>
      <c r="C45" s="36" t="s">
        <v>19</v>
      </c>
      <c r="D45" s="36"/>
      <c r="E45" s="102"/>
      <c r="F45" s="41" t="s">
        <v>15</v>
      </c>
      <c r="G45" s="108">
        <f t="shared" si="1"/>
        <v>69.599999999999994</v>
      </c>
      <c r="H45" s="108">
        <f t="shared" si="1"/>
        <v>69.599999999999994</v>
      </c>
    </row>
    <row r="46" spans="1:8" s="3" customFormat="1" ht="36" x14ac:dyDescent="0.2">
      <c r="A46" s="9" t="s">
        <v>8</v>
      </c>
      <c r="B46" s="10" t="s">
        <v>13</v>
      </c>
      <c r="C46" s="10" t="s">
        <v>19</v>
      </c>
      <c r="D46" s="10" t="s">
        <v>74</v>
      </c>
      <c r="E46" s="96"/>
      <c r="F46" s="11" t="s">
        <v>101</v>
      </c>
      <c r="G46" s="15">
        <f>SUM(G47+G49)</f>
        <v>69.599999999999994</v>
      </c>
      <c r="H46" s="15">
        <f>SUM(H47+H49)</f>
        <v>69.599999999999994</v>
      </c>
    </row>
    <row r="47" spans="1:8" s="3" customFormat="1" ht="60" x14ac:dyDescent="0.2">
      <c r="A47" s="9" t="s">
        <v>8</v>
      </c>
      <c r="B47" s="10" t="s">
        <v>13</v>
      </c>
      <c r="C47" s="10" t="s">
        <v>19</v>
      </c>
      <c r="D47" s="10" t="s">
        <v>74</v>
      </c>
      <c r="E47" s="131">
        <v>100</v>
      </c>
      <c r="F47" s="132" t="s">
        <v>78</v>
      </c>
      <c r="G47" s="15">
        <f>SUM(G48)</f>
        <v>63.033999999999999</v>
      </c>
      <c r="H47" s="15">
        <f>SUM(H48)</f>
        <v>63.033929999999998</v>
      </c>
    </row>
    <row r="48" spans="1:8" s="3" customFormat="1" ht="24" x14ac:dyDescent="0.2">
      <c r="A48" s="9" t="s">
        <v>8</v>
      </c>
      <c r="B48" s="10" t="s">
        <v>13</v>
      </c>
      <c r="C48" s="10" t="s">
        <v>19</v>
      </c>
      <c r="D48" s="10" t="s">
        <v>74</v>
      </c>
      <c r="E48" s="103" t="s">
        <v>32</v>
      </c>
      <c r="F48" s="104" t="s">
        <v>33</v>
      </c>
      <c r="G48" s="15">
        <v>63.033999999999999</v>
      </c>
      <c r="H48" s="15">
        <v>63.033929999999998</v>
      </c>
    </row>
    <row r="49" spans="1:8" s="3" customFormat="1" ht="24" x14ac:dyDescent="0.2">
      <c r="A49" s="9" t="s">
        <v>8</v>
      </c>
      <c r="B49" s="10" t="s">
        <v>13</v>
      </c>
      <c r="C49" s="10" t="s">
        <v>19</v>
      </c>
      <c r="D49" s="10" t="s">
        <v>74</v>
      </c>
      <c r="E49" s="103" t="s">
        <v>79</v>
      </c>
      <c r="F49" s="134" t="s">
        <v>80</v>
      </c>
      <c r="G49" s="15">
        <f>SUM(G50)</f>
        <v>6.5659999999999998</v>
      </c>
      <c r="H49" s="15">
        <f>SUM(H50)</f>
        <v>6.5660699999999999</v>
      </c>
    </row>
    <row r="50" spans="1:8" ht="25.5" x14ac:dyDescent="0.2">
      <c r="A50" s="9" t="s">
        <v>8</v>
      </c>
      <c r="B50" s="10" t="s">
        <v>13</v>
      </c>
      <c r="C50" s="10" t="s">
        <v>19</v>
      </c>
      <c r="D50" s="10" t="s">
        <v>74</v>
      </c>
      <c r="E50" s="103" t="s">
        <v>34</v>
      </c>
      <c r="F50" s="95" t="s">
        <v>35</v>
      </c>
      <c r="G50" s="15">
        <v>6.5659999999999998</v>
      </c>
      <c r="H50" s="15">
        <v>6.5660699999999999</v>
      </c>
    </row>
    <row r="51" spans="1:8" ht="24" x14ac:dyDescent="0.2">
      <c r="A51" s="45" t="s">
        <v>8</v>
      </c>
      <c r="B51" s="39" t="s">
        <v>19</v>
      </c>
      <c r="C51" s="39" t="s">
        <v>28</v>
      </c>
      <c r="D51" s="46"/>
      <c r="E51" s="99"/>
      <c r="F51" s="48" t="s">
        <v>36</v>
      </c>
      <c r="G51" s="128">
        <f t="shared" ref="G51:H53" si="2">SUM(G52)</f>
        <v>132.4</v>
      </c>
      <c r="H51" s="128">
        <f t="shared" si="2"/>
        <v>122.18717000000001</v>
      </c>
    </row>
    <row r="52" spans="1:8" ht="64.5" customHeight="1" x14ac:dyDescent="0.2">
      <c r="A52" s="9" t="s">
        <v>8</v>
      </c>
      <c r="B52" s="10" t="s">
        <v>19</v>
      </c>
      <c r="C52" s="10" t="s">
        <v>28</v>
      </c>
      <c r="D52" s="10" t="s">
        <v>73</v>
      </c>
      <c r="E52" s="109"/>
      <c r="F52" s="31" t="s">
        <v>125</v>
      </c>
      <c r="G52" s="15">
        <f t="shared" si="2"/>
        <v>132.4</v>
      </c>
      <c r="H52" s="15">
        <f t="shared" si="2"/>
        <v>122.18717000000001</v>
      </c>
    </row>
    <row r="53" spans="1:8" ht="24" x14ac:dyDescent="0.2">
      <c r="A53" s="9" t="s">
        <v>8</v>
      </c>
      <c r="B53" s="10" t="s">
        <v>19</v>
      </c>
      <c r="C53" s="10" t="s">
        <v>28</v>
      </c>
      <c r="D53" s="10" t="s">
        <v>75</v>
      </c>
      <c r="E53" s="109"/>
      <c r="F53" s="129" t="s">
        <v>98</v>
      </c>
      <c r="G53" s="15">
        <f t="shared" si="2"/>
        <v>132.4</v>
      </c>
      <c r="H53" s="15">
        <f t="shared" si="2"/>
        <v>122.18717000000001</v>
      </c>
    </row>
    <row r="54" spans="1:8" s="3" customFormat="1" x14ac:dyDescent="0.2">
      <c r="A54" s="35" t="s">
        <v>8</v>
      </c>
      <c r="B54" s="36" t="s">
        <v>19</v>
      </c>
      <c r="C54" s="36" t="s">
        <v>37</v>
      </c>
      <c r="D54" s="36"/>
      <c r="E54" s="110"/>
      <c r="F54" s="106" t="s">
        <v>38</v>
      </c>
      <c r="G54" s="37">
        <f>SUM(G58+G55)</f>
        <v>132.4</v>
      </c>
      <c r="H54" s="37">
        <f>SUM(H58+H55)</f>
        <v>122.18717000000001</v>
      </c>
    </row>
    <row r="55" spans="1:8" s="3" customFormat="1" ht="24.75" customHeight="1" x14ac:dyDescent="0.2">
      <c r="A55" s="35" t="s">
        <v>8</v>
      </c>
      <c r="B55" s="36" t="s">
        <v>19</v>
      </c>
      <c r="C55" s="120" t="s">
        <v>37</v>
      </c>
      <c r="D55" s="121" t="s">
        <v>90</v>
      </c>
      <c r="E55" s="57"/>
      <c r="F55" s="56" t="s">
        <v>69</v>
      </c>
      <c r="G55" s="15">
        <f>SUM(G56)</f>
        <v>70</v>
      </c>
      <c r="H55" s="15">
        <f>SUM(H56)</f>
        <v>61.488869999999999</v>
      </c>
    </row>
    <row r="56" spans="1:8" s="3" customFormat="1" ht="24.75" customHeight="1" x14ac:dyDescent="0.2">
      <c r="A56" s="35" t="s">
        <v>8</v>
      </c>
      <c r="B56" s="36" t="s">
        <v>19</v>
      </c>
      <c r="C56" s="120" t="s">
        <v>37</v>
      </c>
      <c r="D56" s="121" t="s">
        <v>90</v>
      </c>
      <c r="E56" s="103" t="s">
        <v>79</v>
      </c>
      <c r="F56" s="134" t="s">
        <v>80</v>
      </c>
      <c r="G56" s="15">
        <f>SUM(G57)</f>
        <v>70</v>
      </c>
      <c r="H56" s="15">
        <f>SUM(H57)</f>
        <v>61.488869999999999</v>
      </c>
    </row>
    <row r="57" spans="1:8" s="3" customFormat="1" ht="25.5" x14ac:dyDescent="0.2">
      <c r="A57" s="35" t="s">
        <v>8</v>
      </c>
      <c r="B57" s="36" t="s">
        <v>19</v>
      </c>
      <c r="C57" s="120" t="s">
        <v>37</v>
      </c>
      <c r="D57" s="121" t="s">
        <v>90</v>
      </c>
      <c r="E57" s="103" t="s">
        <v>34</v>
      </c>
      <c r="F57" s="95" t="s">
        <v>35</v>
      </c>
      <c r="G57" s="15">
        <v>70</v>
      </c>
      <c r="H57" s="15">
        <v>61.488869999999999</v>
      </c>
    </row>
    <row r="58" spans="1:8" s="3" customFormat="1" ht="24" x14ac:dyDescent="0.2">
      <c r="A58" s="9" t="s">
        <v>8</v>
      </c>
      <c r="B58" s="10" t="s">
        <v>19</v>
      </c>
      <c r="C58" s="10" t="s">
        <v>37</v>
      </c>
      <c r="D58" s="121" t="s">
        <v>96</v>
      </c>
      <c r="E58" s="109"/>
      <c r="F58" s="104" t="s">
        <v>56</v>
      </c>
      <c r="G58" s="15">
        <f>SUM(G59)</f>
        <v>62.4</v>
      </c>
      <c r="H58" s="15">
        <f>SUM(H59)</f>
        <v>60.698300000000003</v>
      </c>
    </row>
    <row r="59" spans="1:8" s="3" customFormat="1" ht="24" x14ac:dyDescent="0.2">
      <c r="A59" s="9" t="s">
        <v>8</v>
      </c>
      <c r="B59" s="10" t="s">
        <v>19</v>
      </c>
      <c r="C59" s="10" t="s">
        <v>37</v>
      </c>
      <c r="D59" s="121" t="s">
        <v>96</v>
      </c>
      <c r="E59" s="103" t="s">
        <v>79</v>
      </c>
      <c r="F59" s="134" t="s">
        <v>80</v>
      </c>
      <c r="G59" s="15">
        <f>SUM(G60)</f>
        <v>62.4</v>
      </c>
      <c r="H59" s="15">
        <f>SUM(H60)</f>
        <v>60.698300000000003</v>
      </c>
    </row>
    <row r="60" spans="1:8" s="3" customFormat="1" ht="25.5" x14ac:dyDescent="0.2">
      <c r="A60" s="9" t="s">
        <v>8</v>
      </c>
      <c r="B60" s="10" t="s">
        <v>19</v>
      </c>
      <c r="C60" s="10" t="s">
        <v>37</v>
      </c>
      <c r="D60" s="121" t="s">
        <v>96</v>
      </c>
      <c r="E60" s="103" t="s">
        <v>34</v>
      </c>
      <c r="F60" s="95" t="s">
        <v>35</v>
      </c>
      <c r="G60" s="15">
        <v>62.4</v>
      </c>
      <c r="H60" s="15">
        <v>60.698300000000003</v>
      </c>
    </row>
    <row r="61" spans="1:8" s="3" customFormat="1" ht="15.75" customHeight="1" x14ac:dyDescent="0.2">
      <c r="A61" s="38" t="s">
        <v>8</v>
      </c>
      <c r="B61" s="113" t="s">
        <v>6</v>
      </c>
      <c r="C61" s="113" t="s">
        <v>28</v>
      </c>
      <c r="D61" s="113"/>
      <c r="E61" s="114"/>
      <c r="F61" s="116" t="s">
        <v>64</v>
      </c>
      <c r="G61" s="49">
        <f t="shared" ref="G61:H66" si="3">SUM(G62)</f>
        <v>776.76800000000003</v>
      </c>
      <c r="H61" s="49">
        <f t="shared" si="3"/>
        <v>700.95029</v>
      </c>
    </row>
    <row r="62" spans="1:8" s="3" customFormat="1" ht="60.75" customHeight="1" x14ac:dyDescent="0.2">
      <c r="A62" s="9" t="s">
        <v>8</v>
      </c>
      <c r="B62" s="10" t="s">
        <v>6</v>
      </c>
      <c r="C62" s="10" t="s">
        <v>28</v>
      </c>
      <c r="D62" s="10" t="s">
        <v>73</v>
      </c>
      <c r="E62" s="103"/>
      <c r="F62" s="31" t="s">
        <v>125</v>
      </c>
      <c r="G62" s="15">
        <f t="shared" si="3"/>
        <v>776.76800000000003</v>
      </c>
      <c r="H62" s="15">
        <f t="shared" si="3"/>
        <v>700.95029</v>
      </c>
    </row>
    <row r="63" spans="1:8" s="3" customFormat="1" ht="25.5" customHeight="1" x14ac:dyDescent="0.2">
      <c r="A63" s="9" t="s">
        <v>8</v>
      </c>
      <c r="B63" s="10" t="s">
        <v>6</v>
      </c>
      <c r="C63" s="10" t="s">
        <v>28</v>
      </c>
      <c r="D63" s="10" t="s">
        <v>76</v>
      </c>
      <c r="E63" s="103"/>
      <c r="F63" s="129" t="s">
        <v>99</v>
      </c>
      <c r="G63" s="15">
        <f t="shared" si="3"/>
        <v>776.76800000000003</v>
      </c>
      <c r="H63" s="15">
        <f t="shared" si="3"/>
        <v>700.95029</v>
      </c>
    </row>
    <row r="64" spans="1:8" s="3" customFormat="1" x14ac:dyDescent="0.2">
      <c r="A64" s="9" t="s">
        <v>8</v>
      </c>
      <c r="B64" s="10" t="s">
        <v>6</v>
      </c>
      <c r="C64" s="10" t="s">
        <v>65</v>
      </c>
      <c r="D64" s="10"/>
      <c r="E64" s="103"/>
      <c r="F64" s="143" t="s">
        <v>66</v>
      </c>
      <c r="G64" s="15">
        <f t="shared" si="3"/>
        <v>776.76800000000003</v>
      </c>
      <c r="H64" s="15">
        <f t="shared" si="3"/>
        <v>700.95029</v>
      </c>
    </row>
    <row r="65" spans="1:8" s="3" customFormat="1" ht="25.5" x14ac:dyDescent="0.2">
      <c r="A65" s="9" t="s">
        <v>8</v>
      </c>
      <c r="B65" s="10" t="s">
        <v>6</v>
      </c>
      <c r="C65" s="10" t="s">
        <v>65</v>
      </c>
      <c r="D65" s="10" t="s">
        <v>91</v>
      </c>
      <c r="E65" s="103"/>
      <c r="F65" s="95" t="s">
        <v>67</v>
      </c>
      <c r="G65" s="15">
        <f t="shared" si="3"/>
        <v>776.76800000000003</v>
      </c>
      <c r="H65" s="15">
        <f t="shared" si="3"/>
        <v>700.95029</v>
      </c>
    </row>
    <row r="66" spans="1:8" s="3" customFormat="1" ht="25.5" customHeight="1" x14ac:dyDescent="0.2">
      <c r="A66" s="9" t="s">
        <v>8</v>
      </c>
      <c r="B66" s="10" t="s">
        <v>6</v>
      </c>
      <c r="C66" s="10" t="s">
        <v>65</v>
      </c>
      <c r="D66" s="10" t="s">
        <v>91</v>
      </c>
      <c r="E66" s="103" t="s">
        <v>79</v>
      </c>
      <c r="F66" s="134" t="s">
        <v>80</v>
      </c>
      <c r="G66" s="15">
        <f t="shared" si="3"/>
        <v>776.76800000000003</v>
      </c>
      <c r="H66" s="15">
        <f t="shared" si="3"/>
        <v>700.95029</v>
      </c>
    </row>
    <row r="67" spans="1:8" s="3" customFormat="1" ht="25.5" x14ac:dyDescent="0.2">
      <c r="A67" s="9" t="s">
        <v>8</v>
      </c>
      <c r="B67" s="10" t="s">
        <v>6</v>
      </c>
      <c r="C67" s="10" t="s">
        <v>65</v>
      </c>
      <c r="D67" s="10" t="s">
        <v>91</v>
      </c>
      <c r="E67" s="103" t="s">
        <v>34</v>
      </c>
      <c r="F67" s="95" t="s">
        <v>35</v>
      </c>
      <c r="G67" s="15">
        <v>776.76800000000003</v>
      </c>
      <c r="H67" s="15">
        <v>700.95029</v>
      </c>
    </row>
    <row r="68" spans="1:8" x14ac:dyDescent="0.2">
      <c r="A68" s="38" t="s">
        <v>8</v>
      </c>
      <c r="B68" s="39" t="s">
        <v>16</v>
      </c>
      <c r="C68" s="39" t="s">
        <v>28</v>
      </c>
      <c r="D68" s="46"/>
      <c r="E68" s="100"/>
      <c r="F68" s="55" t="s">
        <v>17</v>
      </c>
      <c r="G68" s="52">
        <f>SUM(G69)</f>
        <v>1384.7091400000002</v>
      </c>
      <c r="H68" s="52">
        <f>SUM(H69)</f>
        <v>1317.3510199999998</v>
      </c>
    </row>
    <row r="69" spans="1:8" ht="61.5" customHeight="1" x14ac:dyDescent="0.2">
      <c r="A69" s="9" t="s">
        <v>8</v>
      </c>
      <c r="B69" s="10" t="s">
        <v>16</v>
      </c>
      <c r="C69" s="10" t="s">
        <v>28</v>
      </c>
      <c r="D69" s="10" t="s">
        <v>73</v>
      </c>
      <c r="E69" s="141"/>
      <c r="F69" s="31" t="s">
        <v>125</v>
      </c>
      <c r="G69" s="18">
        <f>SUM(G70)</f>
        <v>1384.7091400000002</v>
      </c>
      <c r="H69" s="18">
        <f>SUM(H70)</f>
        <v>1317.3510199999998</v>
      </c>
    </row>
    <row r="70" spans="1:8" ht="25.5" x14ac:dyDescent="0.2">
      <c r="A70" s="9" t="s">
        <v>8</v>
      </c>
      <c r="B70" s="10" t="s">
        <v>16</v>
      </c>
      <c r="C70" s="10" t="s">
        <v>28</v>
      </c>
      <c r="D70" s="10" t="s">
        <v>76</v>
      </c>
      <c r="E70" s="141"/>
      <c r="F70" s="144" t="s">
        <v>100</v>
      </c>
      <c r="G70" s="18">
        <f>SUM(G75+G71)</f>
        <v>1384.7091400000002</v>
      </c>
      <c r="H70" s="18">
        <f>SUM(H75+H71)</f>
        <v>1317.3510199999998</v>
      </c>
    </row>
    <row r="71" spans="1:8" x14ac:dyDescent="0.2">
      <c r="A71" s="9" t="s">
        <v>8</v>
      </c>
      <c r="B71" s="36" t="s">
        <v>16</v>
      </c>
      <c r="C71" s="36" t="s">
        <v>13</v>
      </c>
      <c r="D71" s="168"/>
      <c r="E71" s="169"/>
      <c r="F71" s="170" t="s">
        <v>126</v>
      </c>
      <c r="G71" s="18">
        <f t="shared" ref="G71:H73" si="4">SUM(G72)</f>
        <v>15</v>
      </c>
      <c r="H71" s="18">
        <f t="shared" si="4"/>
        <v>14.86332</v>
      </c>
    </row>
    <row r="72" spans="1:8" x14ac:dyDescent="0.2">
      <c r="A72" s="9" t="s">
        <v>8</v>
      </c>
      <c r="B72" s="36" t="s">
        <v>16</v>
      </c>
      <c r="C72" s="36" t="s">
        <v>13</v>
      </c>
      <c r="D72" s="121" t="s">
        <v>127</v>
      </c>
      <c r="E72" s="54"/>
      <c r="F72" s="56" t="s">
        <v>128</v>
      </c>
      <c r="G72" s="171">
        <f t="shared" si="4"/>
        <v>15</v>
      </c>
      <c r="H72" s="171">
        <f t="shared" si="4"/>
        <v>14.86332</v>
      </c>
    </row>
    <row r="73" spans="1:8" ht="24" x14ac:dyDescent="0.2">
      <c r="A73" s="9" t="s">
        <v>8</v>
      </c>
      <c r="B73" s="36" t="s">
        <v>16</v>
      </c>
      <c r="C73" s="36" t="s">
        <v>13</v>
      </c>
      <c r="D73" s="121" t="s">
        <v>127</v>
      </c>
      <c r="E73" s="103" t="s">
        <v>79</v>
      </c>
      <c r="F73" s="134" t="s">
        <v>80</v>
      </c>
      <c r="G73" s="18">
        <f t="shared" si="4"/>
        <v>15</v>
      </c>
      <c r="H73" s="18">
        <f t="shared" si="4"/>
        <v>14.86332</v>
      </c>
    </row>
    <row r="74" spans="1:8" ht="25.5" x14ac:dyDescent="0.2">
      <c r="A74" s="9" t="s">
        <v>8</v>
      </c>
      <c r="B74" s="36" t="s">
        <v>16</v>
      </c>
      <c r="C74" s="36" t="s">
        <v>13</v>
      </c>
      <c r="D74" s="121" t="s">
        <v>127</v>
      </c>
      <c r="E74" s="103" t="s">
        <v>34</v>
      </c>
      <c r="F74" s="95" t="s">
        <v>35</v>
      </c>
      <c r="G74" s="18">
        <v>15</v>
      </c>
      <c r="H74" s="18">
        <v>14.86332</v>
      </c>
    </row>
    <row r="75" spans="1:8" s="3" customFormat="1" x14ac:dyDescent="0.2">
      <c r="A75" s="35" t="s">
        <v>8</v>
      </c>
      <c r="B75" s="36" t="s">
        <v>16</v>
      </c>
      <c r="C75" s="36" t="s">
        <v>19</v>
      </c>
      <c r="D75" s="36"/>
      <c r="E75" s="102"/>
      <c r="F75" s="41" t="s">
        <v>20</v>
      </c>
      <c r="G75" s="140">
        <f>SUM(G81+G87+G84+G96+G90+G93+G76)</f>
        <v>1369.7091400000002</v>
      </c>
      <c r="H75" s="140">
        <f>SUM(H81+H87+H84+H96+H90+H93+H76)</f>
        <v>1302.4876999999999</v>
      </c>
    </row>
    <row r="76" spans="1:8" s="3" customFormat="1" ht="24" x14ac:dyDescent="0.2">
      <c r="A76" s="9" t="s">
        <v>8</v>
      </c>
      <c r="B76" s="10" t="s">
        <v>16</v>
      </c>
      <c r="C76" s="10" t="s">
        <v>19</v>
      </c>
      <c r="D76" s="10" t="s">
        <v>111</v>
      </c>
      <c r="E76" s="16"/>
      <c r="F76" s="11" t="s">
        <v>112</v>
      </c>
      <c r="G76" s="18">
        <f>SUM(G77+G79)</f>
        <v>195.535</v>
      </c>
      <c r="H76" s="18">
        <f>SUM(H77+H79)</f>
        <v>181.58323000000001</v>
      </c>
    </row>
    <row r="77" spans="1:8" s="3" customFormat="1" ht="24" x14ac:dyDescent="0.2">
      <c r="A77" s="9" t="s">
        <v>8</v>
      </c>
      <c r="B77" s="10" t="s">
        <v>16</v>
      </c>
      <c r="C77" s="10" t="s">
        <v>19</v>
      </c>
      <c r="D77" s="10" t="s">
        <v>111</v>
      </c>
      <c r="E77" s="103" t="s">
        <v>79</v>
      </c>
      <c r="F77" s="134" t="s">
        <v>80</v>
      </c>
      <c r="G77" s="18">
        <f>SUM(G78)</f>
        <v>95.534999999999997</v>
      </c>
      <c r="H77" s="18">
        <f>SUM(H78)</f>
        <v>82.58323</v>
      </c>
    </row>
    <row r="78" spans="1:8" s="3" customFormat="1" ht="25.5" x14ac:dyDescent="0.2">
      <c r="A78" s="9" t="s">
        <v>8</v>
      </c>
      <c r="B78" s="10" t="s">
        <v>16</v>
      </c>
      <c r="C78" s="10" t="s">
        <v>19</v>
      </c>
      <c r="D78" s="10" t="s">
        <v>111</v>
      </c>
      <c r="E78" s="103" t="s">
        <v>34</v>
      </c>
      <c r="F78" s="95" t="s">
        <v>35</v>
      </c>
      <c r="G78" s="18">
        <v>95.534999999999997</v>
      </c>
      <c r="H78" s="18">
        <v>82.58323</v>
      </c>
    </row>
    <row r="79" spans="1:8" s="3" customFormat="1" ht="27" customHeight="1" x14ac:dyDescent="0.2">
      <c r="A79" s="9" t="s">
        <v>8</v>
      </c>
      <c r="B79" s="10" t="s">
        <v>16</v>
      </c>
      <c r="C79" s="10" t="s">
        <v>19</v>
      </c>
      <c r="D79" s="10" t="s">
        <v>111</v>
      </c>
      <c r="E79" s="103" t="s">
        <v>129</v>
      </c>
      <c r="F79" s="172" t="s">
        <v>130</v>
      </c>
      <c r="G79" s="18">
        <f>SUM(G80)</f>
        <v>100</v>
      </c>
      <c r="H79" s="18">
        <f>SUM(H80)</f>
        <v>99</v>
      </c>
    </row>
    <row r="80" spans="1:8" s="3" customFormat="1" x14ac:dyDescent="0.2">
      <c r="A80" s="9" t="s">
        <v>8</v>
      </c>
      <c r="B80" s="10" t="s">
        <v>16</v>
      </c>
      <c r="C80" s="10" t="s">
        <v>19</v>
      </c>
      <c r="D80" s="10" t="s">
        <v>111</v>
      </c>
      <c r="E80" s="103" t="s">
        <v>131</v>
      </c>
      <c r="F80" s="95" t="s">
        <v>132</v>
      </c>
      <c r="G80" s="18">
        <v>100</v>
      </c>
      <c r="H80" s="18">
        <v>99</v>
      </c>
    </row>
    <row r="81" spans="1:8" ht="24" x14ac:dyDescent="0.2">
      <c r="A81" s="9" t="s">
        <v>8</v>
      </c>
      <c r="B81" s="10" t="s">
        <v>16</v>
      </c>
      <c r="C81" s="10" t="s">
        <v>19</v>
      </c>
      <c r="D81" s="10" t="s">
        <v>92</v>
      </c>
      <c r="E81" s="16"/>
      <c r="F81" s="11" t="s">
        <v>57</v>
      </c>
      <c r="G81" s="18">
        <f>G82</f>
        <v>272.2</v>
      </c>
      <c r="H81" s="18">
        <f>H82</f>
        <v>232.45033000000001</v>
      </c>
    </row>
    <row r="82" spans="1:8" ht="24" x14ac:dyDescent="0.2">
      <c r="A82" s="9" t="s">
        <v>8</v>
      </c>
      <c r="B82" s="10" t="s">
        <v>16</v>
      </c>
      <c r="C82" s="10" t="s">
        <v>19</v>
      </c>
      <c r="D82" s="10" t="s">
        <v>92</v>
      </c>
      <c r="E82" s="103" t="s">
        <v>79</v>
      </c>
      <c r="F82" s="134" t="s">
        <v>80</v>
      </c>
      <c r="G82" s="18">
        <f>SUM(G83)</f>
        <v>272.2</v>
      </c>
      <c r="H82" s="18">
        <f>SUM(H83)</f>
        <v>232.45033000000001</v>
      </c>
    </row>
    <row r="83" spans="1:8" ht="25.5" x14ac:dyDescent="0.2">
      <c r="A83" s="9" t="s">
        <v>8</v>
      </c>
      <c r="B83" s="10" t="s">
        <v>16</v>
      </c>
      <c r="C83" s="10" t="s">
        <v>19</v>
      </c>
      <c r="D83" s="10" t="s">
        <v>92</v>
      </c>
      <c r="E83" s="103" t="s">
        <v>34</v>
      </c>
      <c r="F83" s="95" t="s">
        <v>35</v>
      </c>
      <c r="G83" s="18">
        <v>272.2</v>
      </c>
      <c r="H83" s="18">
        <v>232.45033000000001</v>
      </c>
    </row>
    <row r="84" spans="1:8" ht="24" x14ac:dyDescent="0.2">
      <c r="A84" s="9" t="s">
        <v>8</v>
      </c>
      <c r="B84" s="123" t="s">
        <v>16</v>
      </c>
      <c r="C84" s="123" t="s">
        <v>19</v>
      </c>
      <c r="D84" s="130" t="s">
        <v>93</v>
      </c>
      <c r="E84" s="124"/>
      <c r="F84" s="117" t="s">
        <v>68</v>
      </c>
      <c r="G84" s="125">
        <f>SUM(G85)</f>
        <v>20</v>
      </c>
      <c r="H84" s="125">
        <f>SUM(H85)</f>
        <v>15.4368</v>
      </c>
    </row>
    <row r="85" spans="1:8" ht="24" x14ac:dyDescent="0.2">
      <c r="A85" s="9" t="s">
        <v>8</v>
      </c>
      <c r="B85" s="10" t="s">
        <v>16</v>
      </c>
      <c r="C85" s="10" t="s">
        <v>19</v>
      </c>
      <c r="D85" s="130" t="s">
        <v>93</v>
      </c>
      <c r="E85" s="103" t="s">
        <v>79</v>
      </c>
      <c r="F85" s="134" t="s">
        <v>80</v>
      </c>
      <c r="G85" s="125">
        <f>SUM(G86)</f>
        <v>20</v>
      </c>
      <c r="H85" s="125">
        <f>SUM(H86)</f>
        <v>15.4368</v>
      </c>
    </row>
    <row r="86" spans="1:8" ht="25.5" x14ac:dyDescent="0.2">
      <c r="A86" s="9" t="s">
        <v>8</v>
      </c>
      <c r="B86" s="10" t="s">
        <v>16</v>
      </c>
      <c r="C86" s="10" t="s">
        <v>19</v>
      </c>
      <c r="D86" s="130" t="s">
        <v>93</v>
      </c>
      <c r="E86" s="103" t="s">
        <v>34</v>
      </c>
      <c r="F86" s="95" t="s">
        <v>35</v>
      </c>
      <c r="G86" s="18">
        <v>20</v>
      </c>
      <c r="H86" s="18">
        <v>15.4368</v>
      </c>
    </row>
    <row r="87" spans="1:8" ht="37.5" customHeight="1" x14ac:dyDescent="0.2">
      <c r="A87" s="9" t="s">
        <v>8</v>
      </c>
      <c r="B87" s="10" t="s">
        <v>16</v>
      </c>
      <c r="C87" s="10" t="s">
        <v>19</v>
      </c>
      <c r="D87" s="10" t="s">
        <v>94</v>
      </c>
      <c r="E87" s="96"/>
      <c r="F87" s="17" t="s">
        <v>58</v>
      </c>
      <c r="G87" s="18">
        <f>SUM(G88)</f>
        <v>90</v>
      </c>
      <c r="H87" s="18">
        <f>SUM(H88)</f>
        <v>81.043199999999999</v>
      </c>
    </row>
    <row r="88" spans="1:8" ht="24.75" customHeight="1" x14ac:dyDescent="0.2">
      <c r="A88" s="9" t="s">
        <v>8</v>
      </c>
      <c r="B88" s="10" t="s">
        <v>16</v>
      </c>
      <c r="C88" s="10" t="s">
        <v>19</v>
      </c>
      <c r="D88" s="10" t="s">
        <v>94</v>
      </c>
      <c r="E88" s="103" t="s">
        <v>79</v>
      </c>
      <c r="F88" s="134" t="s">
        <v>80</v>
      </c>
      <c r="G88" s="18">
        <f>SUM(G89)</f>
        <v>90</v>
      </c>
      <c r="H88" s="18">
        <f>SUM(H89)</f>
        <v>81.043199999999999</v>
      </c>
    </row>
    <row r="89" spans="1:8" ht="27" customHeight="1" x14ac:dyDescent="0.2">
      <c r="A89" s="9" t="s">
        <v>8</v>
      </c>
      <c r="B89" s="10" t="s">
        <v>16</v>
      </c>
      <c r="C89" s="10" t="s">
        <v>19</v>
      </c>
      <c r="D89" s="10" t="s">
        <v>94</v>
      </c>
      <c r="E89" s="103" t="s">
        <v>34</v>
      </c>
      <c r="F89" s="95" t="s">
        <v>35</v>
      </c>
      <c r="G89" s="18">
        <v>90</v>
      </c>
      <c r="H89" s="18">
        <v>81.043199999999999</v>
      </c>
    </row>
    <row r="90" spans="1:8" ht="38.25" customHeight="1" x14ac:dyDescent="0.2">
      <c r="A90" s="9" t="s">
        <v>8</v>
      </c>
      <c r="B90" s="10" t="s">
        <v>16</v>
      </c>
      <c r="C90" s="10" t="s">
        <v>19</v>
      </c>
      <c r="D90" s="142" t="s">
        <v>109</v>
      </c>
      <c r="E90" s="103"/>
      <c r="F90" s="95" t="s">
        <v>110</v>
      </c>
      <c r="G90" s="18">
        <f>SUM(G91)</f>
        <v>584.97414000000003</v>
      </c>
      <c r="H90" s="18">
        <f>SUM(H91)</f>
        <v>584.97414000000003</v>
      </c>
    </row>
    <row r="91" spans="1:8" ht="27" customHeight="1" x14ac:dyDescent="0.2">
      <c r="A91" s="9" t="s">
        <v>8</v>
      </c>
      <c r="B91" s="10" t="s">
        <v>16</v>
      </c>
      <c r="C91" s="10" t="s">
        <v>19</v>
      </c>
      <c r="D91" s="142" t="s">
        <v>109</v>
      </c>
      <c r="E91" s="103" t="s">
        <v>79</v>
      </c>
      <c r="F91" s="134" t="s">
        <v>80</v>
      </c>
      <c r="G91" s="18">
        <f>SUM(G92)</f>
        <v>584.97414000000003</v>
      </c>
      <c r="H91" s="18">
        <f>SUM(H92)</f>
        <v>584.97414000000003</v>
      </c>
    </row>
    <row r="92" spans="1:8" ht="27" customHeight="1" x14ac:dyDescent="0.2">
      <c r="A92" s="9" t="s">
        <v>8</v>
      </c>
      <c r="B92" s="10" t="s">
        <v>16</v>
      </c>
      <c r="C92" s="10" t="s">
        <v>19</v>
      </c>
      <c r="D92" s="142" t="s">
        <v>109</v>
      </c>
      <c r="E92" s="103" t="s">
        <v>34</v>
      </c>
      <c r="F92" s="95" t="s">
        <v>35</v>
      </c>
      <c r="G92" s="18">
        <v>584.97414000000003</v>
      </c>
      <c r="H92" s="18">
        <v>584.97414000000003</v>
      </c>
    </row>
    <row r="93" spans="1:8" ht="51" customHeight="1" x14ac:dyDescent="0.2">
      <c r="A93" s="9" t="s">
        <v>8</v>
      </c>
      <c r="B93" s="10" t="s">
        <v>16</v>
      </c>
      <c r="C93" s="10" t="s">
        <v>19</v>
      </c>
      <c r="D93" s="142" t="s">
        <v>107</v>
      </c>
      <c r="E93" s="103"/>
      <c r="F93" s="95" t="s">
        <v>108</v>
      </c>
      <c r="G93" s="18">
        <f>SUM(G94)</f>
        <v>57</v>
      </c>
      <c r="H93" s="18">
        <f>SUM(H94)</f>
        <v>57</v>
      </c>
    </row>
    <row r="94" spans="1:8" ht="27" customHeight="1" x14ac:dyDescent="0.2">
      <c r="A94" s="9" t="s">
        <v>8</v>
      </c>
      <c r="B94" s="10" t="s">
        <v>16</v>
      </c>
      <c r="C94" s="10" t="s">
        <v>19</v>
      </c>
      <c r="D94" s="142" t="s">
        <v>107</v>
      </c>
      <c r="E94" s="103" t="s">
        <v>79</v>
      </c>
      <c r="F94" s="134" t="s">
        <v>80</v>
      </c>
      <c r="G94" s="18">
        <f>SUM(G95)</f>
        <v>57</v>
      </c>
      <c r="H94" s="18">
        <f>SUM(H95)</f>
        <v>57</v>
      </c>
    </row>
    <row r="95" spans="1:8" ht="27" customHeight="1" x14ac:dyDescent="0.2">
      <c r="A95" s="9" t="s">
        <v>8</v>
      </c>
      <c r="B95" s="10" t="s">
        <v>16</v>
      </c>
      <c r="C95" s="10" t="s">
        <v>19</v>
      </c>
      <c r="D95" s="142" t="s">
        <v>107</v>
      </c>
      <c r="E95" s="103" t="s">
        <v>34</v>
      </c>
      <c r="F95" s="95" t="s">
        <v>35</v>
      </c>
      <c r="G95" s="18">
        <v>57</v>
      </c>
      <c r="H95" s="18">
        <v>57</v>
      </c>
    </row>
    <row r="96" spans="1:8" ht="39" customHeight="1" x14ac:dyDescent="0.2">
      <c r="A96" s="9" t="s">
        <v>8</v>
      </c>
      <c r="B96" s="10" t="s">
        <v>16</v>
      </c>
      <c r="C96" s="10" t="s">
        <v>19</v>
      </c>
      <c r="D96" s="142" t="s">
        <v>105</v>
      </c>
      <c r="E96" s="103"/>
      <c r="F96" s="95" t="s">
        <v>106</v>
      </c>
      <c r="G96" s="18">
        <f>SUM(G97)</f>
        <v>150</v>
      </c>
      <c r="H96" s="18">
        <f>SUM(H97)</f>
        <v>150</v>
      </c>
    </row>
    <row r="97" spans="1:16" ht="24.75" customHeight="1" x14ac:dyDescent="0.2">
      <c r="A97" s="9" t="s">
        <v>8</v>
      </c>
      <c r="B97" s="10" t="s">
        <v>16</v>
      </c>
      <c r="C97" s="10" t="s">
        <v>19</v>
      </c>
      <c r="D97" s="142" t="s">
        <v>105</v>
      </c>
      <c r="E97" s="103" t="s">
        <v>79</v>
      </c>
      <c r="F97" s="134" t="s">
        <v>80</v>
      </c>
      <c r="G97" s="18">
        <f>SUM(G98)</f>
        <v>150</v>
      </c>
      <c r="H97" s="18">
        <f>SUM(H98)</f>
        <v>150</v>
      </c>
    </row>
    <row r="98" spans="1:16" ht="27" customHeight="1" x14ac:dyDescent="0.2">
      <c r="A98" s="9" t="s">
        <v>8</v>
      </c>
      <c r="B98" s="10" t="s">
        <v>16</v>
      </c>
      <c r="C98" s="10" t="s">
        <v>19</v>
      </c>
      <c r="D98" s="142" t="s">
        <v>105</v>
      </c>
      <c r="E98" s="103" t="s">
        <v>34</v>
      </c>
      <c r="F98" s="95" t="s">
        <v>35</v>
      </c>
      <c r="G98" s="18">
        <v>150</v>
      </c>
      <c r="H98" s="18">
        <v>150</v>
      </c>
    </row>
    <row r="99" spans="1:16" ht="27.75" customHeight="1" x14ac:dyDescent="0.2">
      <c r="A99" s="45" t="s">
        <v>8</v>
      </c>
      <c r="B99" s="39" t="s">
        <v>27</v>
      </c>
      <c r="C99" s="39" t="s">
        <v>28</v>
      </c>
      <c r="D99" s="46"/>
      <c r="E99" s="100"/>
      <c r="F99" s="62" t="s">
        <v>29</v>
      </c>
      <c r="G99" s="63">
        <f t="shared" ref="G99:H104" si="5">SUM(G100)</f>
        <v>22</v>
      </c>
      <c r="H99" s="63">
        <f t="shared" si="5"/>
        <v>22</v>
      </c>
    </row>
    <row r="100" spans="1:16" ht="61.5" customHeight="1" x14ac:dyDescent="0.2">
      <c r="A100" s="9" t="s">
        <v>8</v>
      </c>
      <c r="B100" s="10" t="s">
        <v>27</v>
      </c>
      <c r="C100" s="10" t="s">
        <v>28</v>
      </c>
      <c r="D100" s="10" t="s">
        <v>73</v>
      </c>
      <c r="E100" s="101"/>
      <c r="F100" s="31" t="s">
        <v>125</v>
      </c>
      <c r="G100" s="18">
        <f t="shared" si="5"/>
        <v>22</v>
      </c>
      <c r="H100" s="18">
        <f t="shared" si="5"/>
        <v>22</v>
      </c>
    </row>
    <row r="101" spans="1:16" ht="24" x14ac:dyDescent="0.2">
      <c r="A101" s="9" t="s">
        <v>8</v>
      </c>
      <c r="B101" s="10" t="s">
        <v>27</v>
      </c>
      <c r="C101" s="10" t="s">
        <v>28</v>
      </c>
      <c r="D101" s="10" t="s">
        <v>71</v>
      </c>
      <c r="E101" s="101"/>
      <c r="F101" s="146" t="s">
        <v>97</v>
      </c>
      <c r="G101" s="18">
        <f t="shared" si="5"/>
        <v>22</v>
      </c>
      <c r="H101" s="18">
        <f t="shared" si="5"/>
        <v>22</v>
      </c>
    </row>
    <row r="102" spans="1:16" ht="24" x14ac:dyDescent="0.2">
      <c r="A102" s="35" t="s">
        <v>8</v>
      </c>
      <c r="B102" s="36" t="s">
        <v>27</v>
      </c>
      <c r="C102" s="36" t="s">
        <v>19</v>
      </c>
      <c r="D102" s="36"/>
      <c r="E102" s="102"/>
      <c r="F102" s="145" t="s">
        <v>59</v>
      </c>
      <c r="G102" s="18">
        <f t="shared" si="5"/>
        <v>22</v>
      </c>
      <c r="H102" s="18">
        <f t="shared" si="5"/>
        <v>22</v>
      </c>
    </row>
    <row r="103" spans="1:16" ht="24" x14ac:dyDescent="0.2">
      <c r="A103" s="9" t="s">
        <v>8</v>
      </c>
      <c r="B103" s="10" t="s">
        <v>27</v>
      </c>
      <c r="C103" s="10" t="s">
        <v>19</v>
      </c>
      <c r="D103" s="10" t="s">
        <v>95</v>
      </c>
      <c r="E103" s="96"/>
      <c r="F103" s="56" t="s">
        <v>86</v>
      </c>
      <c r="G103" s="18">
        <f t="shared" si="5"/>
        <v>22</v>
      </c>
      <c r="H103" s="18">
        <f t="shared" si="5"/>
        <v>22</v>
      </c>
      <c r="I103" s="59"/>
      <c r="J103" s="59"/>
      <c r="K103" s="59"/>
      <c r="L103" s="59"/>
      <c r="M103" s="59"/>
      <c r="N103" s="59"/>
      <c r="O103" s="59"/>
      <c r="P103" s="59"/>
    </row>
    <row r="104" spans="1:16" x14ac:dyDescent="0.2">
      <c r="A104" s="60" t="s">
        <v>8</v>
      </c>
      <c r="B104" s="56">
        <v>14</v>
      </c>
      <c r="C104" s="10" t="s">
        <v>19</v>
      </c>
      <c r="D104" s="10" t="s">
        <v>95</v>
      </c>
      <c r="E104" s="96" t="s">
        <v>82</v>
      </c>
      <c r="F104" s="132" t="s">
        <v>83</v>
      </c>
      <c r="G104" s="18">
        <f t="shared" si="5"/>
        <v>22</v>
      </c>
      <c r="H104" s="18">
        <f t="shared" si="5"/>
        <v>22</v>
      </c>
      <c r="I104" s="59"/>
      <c r="J104" s="59"/>
      <c r="K104" s="59"/>
      <c r="L104" s="59"/>
      <c r="M104" s="59"/>
      <c r="N104" s="59"/>
      <c r="O104" s="59"/>
      <c r="P104" s="59"/>
    </row>
    <row r="105" spans="1:16" x14ac:dyDescent="0.2">
      <c r="A105" s="60" t="s">
        <v>8</v>
      </c>
      <c r="B105" s="56">
        <v>14</v>
      </c>
      <c r="C105" s="10" t="s">
        <v>19</v>
      </c>
      <c r="D105" s="10" t="s">
        <v>95</v>
      </c>
      <c r="E105" s="111">
        <v>540</v>
      </c>
      <c r="F105" s="56" t="s">
        <v>21</v>
      </c>
      <c r="G105" s="18">
        <v>22</v>
      </c>
      <c r="H105" s="18">
        <v>22</v>
      </c>
    </row>
    <row r="106" spans="1:16" x14ac:dyDescent="0.2">
      <c r="A106" s="61"/>
      <c r="B106" s="54"/>
      <c r="C106" s="54"/>
      <c r="D106" s="54"/>
      <c r="E106" s="54"/>
      <c r="F106" s="12" t="s">
        <v>22</v>
      </c>
      <c r="G106" s="19">
        <f>SUM(G99+G68+G51+G42+G8+G61)</f>
        <v>4162.3271400000003</v>
      </c>
      <c r="H106" s="19">
        <f>SUM(H99+H68+H51+H42+H8+H61)</f>
        <v>3919.0932499999999</v>
      </c>
    </row>
  </sheetData>
  <mergeCells count="3">
    <mergeCell ref="F2:H2"/>
    <mergeCell ref="F1:H1"/>
    <mergeCell ref="A3:H3"/>
  </mergeCells>
  <phoneticPr fontId="0" type="noConversion"/>
  <pageMargins left="0.19685039370078741" right="0" top="0.39370078740157483" bottom="0.39370078740157483" header="0.27559055118110237" footer="0.51181102362204722"/>
  <pageSetup paperSize="9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H10" sqref="H10"/>
    </sheetView>
  </sheetViews>
  <sheetFormatPr defaultColWidth="8.140625" defaultRowHeight="12.75" x14ac:dyDescent="0.2"/>
  <cols>
    <col min="1" max="1" width="12" customWidth="1"/>
    <col min="2" max="2" width="4.7109375" customWidth="1"/>
    <col min="3" max="3" width="55" customWidth="1"/>
    <col min="4" max="4" width="12.140625" customWidth="1"/>
    <col min="5" max="5" width="11.5703125" customWidth="1"/>
  </cols>
  <sheetData>
    <row r="1" spans="1:15" x14ac:dyDescent="0.2">
      <c r="A1" s="5"/>
      <c r="B1" s="5"/>
      <c r="C1" s="187" t="s">
        <v>113</v>
      </c>
      <c r="D1" s="187"/>
      <c r="E1" s="188"/>
    </row>
    <row r="2" spans="1:15" ht="49.5" customHeight="1" x14ac:dyDescent="0.2">
      <c r="A2" s="5"/>
      <c r="B2" s="5"/>
      <c r="C2" s="177" t="s">
        <v>140</v>
      </c>
      <c r="D2" s="178"/>
      <c r="E2" s="179"/>
    </row>
    <row r="3" spans="1:15" x14ac:dyDescent="0.2">
      <c r="A3" s="182" t="s">
        <v>134</v>
      </c>
      <c r="B3" s="190"/>
      <c r="C3" s="190"/>
      <c r="D3" s="190"/>
    </row>
    <row r="4" spans="1:15" s="1" customFormat="1" ht="65.25" customHeight="1" x14ac:dyDescent="0.2">
      <c r="A4" s="190"/>
      <c r="B4" s="190"/>
      <c r="C4" s="190"/>
      <c r="D4" s="190"/>
    </row>
    <row r="5" spans="1:15" x14ac:dyDescent="0.2">
      <c r="A5" s="5"/>
      <c r="B5" s="5"/>
      <c r="C5" s="5"/>
      <c r="D5" s="5" t="s">
        <v>7</v>
      </c>
    </row>
    <row r="6" spans="1:15" ht="57.75" customHeight="1" x14ac:dyDescent="0.2">
      <c r="A6" s="158" t="s">
        <v>49</v>
      </c>
      <c r="B6" s="157" t="s">
        <v>60</v>
      </c>
      <c r="C6" s="158" t="s">
        <v>26</v>
      </c>
      <c r="D6" s="159" t="s">
        <v>118</v>
      </c>
      <c r="E6" s="159" t="s">
        <v>119</v>
      </c>
    </row>
    <row r="7" spans="1:15" x14ac:dyDescent="0.2">
      <c r="A7" s="7">
        <v>1</v>
      </c>
      <c r="B7" s="6" t="s">
        <v>10</v>
      </c>
      <c r="C7" s="7">
        <v>3</v>
      </c>
      <c r="D7" s="40">
        <v>4</v>
      </c>
      <c r="E7" s="40">
        <v>5</v>
      </c>
    </row>
    <row r="8" spans="1:15" ht="63" customHeight="1" x14ac:dyDescent="0.2">
      <c r="A8" s="10"/>
      <c r="B8" s="10"/>
      <c r="C8" s="20" t="s">
        <v>125</v>
      </c>
      <c r="D8" s="14">
        <f>SUM(D9+D16+D26+D29)</f>
        <v>4161.3271399999994</v>
      </c>
      <c r="E8" s="14">
        <f>SUM(E9+E16+E26+E29)</f>
        <v>3919.0932499999999</v>
      </c>
    </row>
    <row r="9" spans="1:15" ht="24" x14ac:dyDescent="0.2">
      <c r="A9" s="69" t="s">
        <v>71</v>
      </c>
      <c r="B9" s="69" t="s">
        <v>8</v>
      </c>
      <c r="C9" s="65" t="s">
        <v>97</v>
      </c>
      <c r="D9" s="70">
        <f>SUM(D10:D15)</f>
        <v>313.95</v>
      </c>
      <c r="E9" s="70">
        <f>SUM(E10:E15)</f>
        <v>313.75</v>
      </c>
    </row>
    <row r="10" spans="1:15" ht="60" x14ac:dyDescent="0.2">
      <c r="A10" s="10" t="s">
        <v>72</v>
      </c>
      <c r="B10" s="36" t="s">
        <v>8</v>
      </c>
      <c r="C10" s="11" t="s">
        <v>62</v>
      </c>
      <c r="D10" s="14">
        <f>SUM(Вед!G30)</f>
        <v>0.15</v>
      </c>
      <c r="E10" s="14">
        <f>SUM(Вед!H30)</f>
        <v>0.15</v>
      </c>
    </row>
    <row r="11" spans="1:15" ht="38.25" customHeight="1" x14ac:dyDescent="0.2">
      <c r="A11" s="10" t="s">
        <v>117</v>
      </c>
      <c r="B11" s="36" t="s">
        <v>8</v>
      </c>
      <c r="C11" s="11" t="s">
        <v>116</v>
      </c>
      <c r="D11" s="14">
        <f>SUM(Вед!G33)</f>
        <v>2.2000000000000002</v>
      </c>
      <c r="E11" s="14">
        <f>SUM(Вед!H33)</f>
        <v>2.2000000000000002</v>
      </c>
    </row>
    <row r="12" spans="1:15" ht="36" x14ac:dyDescent="0.2">
      <c r="A12" s="10" t="s">
        <v>74</v>
      </c>
      <c r="B12" s="36" t="s">
        <v>8</v>
      </c>
      <c r="C12" s="11" t="s">
        <v>101</v>
      </c>
      <c r="D12" s="14">
        <f>SUM(Вед!G46)</f>
        <v>69.599999999999994</v>
      </c>
      <c r="E12" s="14">
        <f>SUM(Вед!H46)</f>
        <v>69.599999999999994</v>
      </c>
    </row>
    <row r="13" spans="1:15" ht="25.5" x14ac:dyDescent="0.2">
      <c r="A13" s="5" t="s">
        <v>103</v>
      </c>
      <c r="B13" s="150" t="s">
        <v>8</v>
      </c>
      <c r="C13" s="95" t="s">
        <v>102</v>
      </c>
      <c r="D13" s="14">
        <f>SUM(Вед!G36)</f>
        <v>20</v>
      </c>
      <c r="E13" s="14">
        <f>SUM(Вед!H36)</f>
        <v>20</v>
      </c>
    </row>
    <row r="14" spans="1:15" ht="24" x14ac:dyDescent="0.2">
      <c r="A14" s="10" t="s">
        <v>95</v>
      </c>
      <c r="B14" s="36" t="s">
        <v>8</v>
      </c>
      <c r="C14" s="56" t="s">
        <v>86</v>
      </c>
      <c r="D14" s="18">
        <f>SUM(Вед!G103)</f>
        <v>22</v>
      </c>
      <c r="E14" s="18">
        <f>SUM(Вед!H103)</f>
        <v>22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24.75" customHeight="1" x14ac:dyDescent="0.2">
      <c r="A15" s="121" t="s">
        <v>123</v>
      </c>
      <c r="B15" s="174" t="s">
        <v>8</v>
      </c>
      <c r="C15" s="95" t="s">
        <v>124</v>
      </c>
      <c r="D15" s="14">
        <f>SUM(Вед!G39)</f>
        <v>200</v>
      </c>
      <c r="E15" s="14">
        <f>SUM(Вед!H39)</f>
        <v>199.8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s="3" customFormat="1" ht="25.5" x14ac:dyDescent="0.2">
      <c r="A16" s="69" t="s">
        <v>76</v>
      </c>
      <c r="B16" s="69" t="s">
        <v>8</v>
      </c>
      <c r="C16" s="66" t="s">
        <v>100</v>
      </c>
      <c r="D16" s="43">
        <f>SUM(D17:D25)</f>
        <v>2161.47714</v>
      </c>
      <c r="E16" s="43">
        <f>SUM(E17:E25)</f>
        <v>2018.3013100000001</v>
      </c>
    </row>
    <row r="17" spans="1:5" s="3" customFormat="1" ht="24" x14ac:dyDescent="0.2">
      <c r="A17" s="10" t="s">
        <v>111</v>
      </c>
      <c r="B17" s="36" t="s">
        <v>8</v>
      </c>
      <c r="C17" s="11" t="s">
        <v>112</v>
      </c>
      <c r="D17" s="37">
        <f>SUM(Вед!G76)</f>
        <v>195.535</v>
      </c>
      <c r="E17" s="37">
        <f>SUM(Вед!H76)</f>
        <v>181.58323000000001</v>
      </c>
    </row>
    <row r="18" spans="1:5" ht="24" x14ac:dyDescent="0.2">
      <c r="A18" s="10" t="s">
        <v>92</v>
      </c>
      <c r="B18" s="36" t="s">
        <v>8</v>
      </c>
      <c r="C18" s="11" t="s">
        <v>57</v>
      </c>
      <c r="D18" s="18">
        <f>SUM(Вед!G81)</f>
        <v>272.2</v>
      </c>
      <c r="E18" s="18">
        <f>SUM(Вед!H81)</f>
        <v>232.45033000000001</v>
      </c>
    </row>
    <row r="19" spans="1:5" x14ac:dyDescent="0.2">
      <c r="A19" s="121" t="s">
        <v>127</v>
      </c>
      <c r="B19" s="54">
        <v>701</v>
      </c>
      <c r="C19" s="56" t="s">
        <v>128</v>
      </c>
      <c r="D19" s="171">
        <f>SUM(Вед!G72)</f>
        <v>15</v>
      </c>
      <c r="E19" s="171">
        <f>SUM(Вед!H72)</f>
        <v>14.86332</v>
      </c>
    </row>
    <row r="20" spans="1:5" ht="24" x14ac:dyDescent="0.2">
      <c r="A20" s="118" t="s">
        <v>93</v>
      </c>
      <c r="B20" s="119" t="s">
        <v>8</v>
      </c>
      <c r="C20" s="117" t="s">
        <v>68</v>
      </c>
      <c r="D20" s="18">
        <f>SUM(Вед!G84)</f>
        <v>20</v>
      </c>
      <c r="E20" s="18">
        <f>SUM(Вед!H84)</f>
        <v>15.4368</v>
      </c>
    </row>
    <row r="21" spans="1:5" ht="36" customHeight="1" x14ac:dyDescent="0.2">
      <c r="A21" s="10" t="s">
        <v>94</v>
      </c>
      <c r="B21" s="36" t="s">
        <v>8</v>
      </c>
      <c r="C21" s="17" t="s">
        <v>58</v>
      </c>
      <c r="D21" s="18">
        <f>SUM(Вед!G87)</f>
        <v>90</v>
      </c>
      <c r="E21" s="18">
        <f>SUM(Вед!H87)</f>
        <v>81.043199999999999</v>
      </c>
    </row>
    <row r="22" spans="1:5" ht="25.5" customHeight="1" x14ac:dyDescent="0.2">
      <c r="A22" s="10" t="s">
        <v>91</v>
      </c>
      <c r="B22" s="36" t="s">
        <v>8</v>
      </c>
      <c r="C22" s="95" t="s">
        <v>67</v>
      </c>
      <c r="D22" s="18">
        <f>SUM(Вед!G65)</f>
        <v>776.76800000000003</v>
      </c>
      <c r="E22" s="18">
        <f>SUM(Вед!H65)</f>
        <v>700.95029</v>
      </c>
    </row>
    <row r="23" spans="1:5" ht="37.5" customHeight="1" x14ac:dyDescent="0.2">
      <c r="A23" s="142" t="s">
        <v>109</v>
      </c>
      <c r="B23" s="36" t="s">
        <v>8</v>
      </c>
      <c r="C23" s="95" t="s">
        <v>110</v>
      </c>
      <c r="D23" s="18">
        <f>SUM(Вед!G90)</f>
        <v>584.97414000000003</v>
      </c>
      <c r="E23" s="18">
        <f>SUM(Вед!H90)</f>
        <v>584.97414000000003</v>
      </c>
    </row>
    <row r="24" spans="1:5" ht="51" customHeight="1" x14ac:dyDescent="0.2">
      <c r="A24" s="142" t="s">
        <v>107</v>
      </c>
      <c r="B24" s="36" t="s">
        <v>8</v>
      </c>
      <c r="C24" s="95" t="s">
        <v>108</v>
      </c>
      <c r="D24" s="18">
        <f>SUM(Вед!G93)</f>
        <v>57</v>
      </c>
      <c r="E24" s="18">
        <f>SUM(Вед!H93)</f>
        <v>57</v>
      </c>
    </row>
    <row r="25" spans="1:5" ht="36.75" customHeight="1" x14ac:dyDescent="0.2">
      <c r="A25" s="142" t="s">
        <v>105</v>
      </c>
      <c r="B25" s="36" t="s">
        <v>8</v>
      </c>
      <c r="C25" s="95" t="s">
        <v>106</v>
      </c>
      <c r="D25" s="18">
        <f>SUM(Вед!G96)</f>
        <v>150</v>
      </c>
      <c r="E25" s="18">
        <f>SUM(Вед!H96)</f>
        <v>150</v>
      </c>
    </row>
    <row r="26" spans="1:5" ht="24" x14ac:dyDescent="0.2">
      <c r="A26" s="69" t="s">
        <v>75</v>
      </c>
      <c r="B26" s="69" t="s">
        <v>8</v>
      </c>
      <c r="C26" s="67" t="s">
        <v>98</v>
      </c>
      <c r="D26" s="43">
        <f>SUM(D27:D28)</f>
        <v>132.4</v>
      </c>
      <c r="E26" s="43">
        <f>SUM(E27:E28)</f>
        <v>122.18717000000001</v>
      </c>
    </row>
    <row r="27" spans="1:5" ht="36" x14ac:dyDescent="0.2">
      <c r="A27" s="121" t="s">
        <v>90</v>
      </c>
      <c r="B27" s="130">
        <v>701</v>
      </c>
      <c r="C27" s="56" t="s">
        <v>69</v>
      </c>
      <c r="D27" s="15">
        <f>SUM(Вед!G57)</f>
        <v>70</v>
      </c>
      <c r="E27" s="15">
        <f>SUM(Вед!H57)</f>
        <v>61.488869999999999</v>
      </c>
    </row>
    <row r="28" spans="1:5" s="3" customFormat="1" ht="24" x14ac:dyDescent="0.2">
      <c r="A28" s="10" t="s">
        <v>96</v>
      </c>
      <c r="B28" s="36" t="s">
        <v>8</v>
      </c>
      <c r="C28" s="22" t="s">
        <v>56</v>
      </c>
      <c r="D28" s="15">
        <f>SUM(Вед!G58)</f>
        <v>62.4</v>
      </c>
      <c r="E28" s="15">
        <f>SUM(Вед!H58)</f>
        <v>60.698300000000003</v>
      </c>
    </row>
    <row r="29" spans="1:5" x14ac:dyDescent="0.2">
      <c r="A29" s="69" t="s">
        <v>71</v>
      </c>
      <c r="B29" s="69" t="s">
        <v>8</v>
      </c>
      <c r="C29" s="68" t="s">
        <v>61</v>
      </c>
      <c r="D29" s="53">
        <f>SUM(D30:D31)</f>
        <v>1553.5</v>
      </c>
      <c r="E29" s="53">
        <f>SUM(E30:E31)</f>
        <v>1464.8547699999999</v>
      </c>
    </row>
    <row r="30" spans="1:5" ht="24" x14ac:dyDescent="0.2">
      <c r="A30" s="36" t="s">
        <v>87</v>
      </c>
      <c r="B30" s="36" t="s">
        <v>8</v>
      </c>
      <c r="C30" s="11" t="s">
        <v>53</v>
      </c>
      <c r="D30" s="15">
        <f>SUM(Вед!G13)</f>
        <v>1000.5</v>
      </c>
      <c r="E30" s="15">
        <f>SUM(Вед!H13)</f>
        <v>913.85999000000004</v>
      </c>
    </row>
    <row r="31" spans="1:5" ht="24" x14ac:dyDescent="0.2">
      <c r="A31" s="36" t="s">
        <v>88</v>
      </c>
      <c r="B31" s="36" t="s">
        <v>8</v>
      </c>
      <c r="C31" s="11" t="s">
        <v>54</v>
      </c>
      <c r="D31" s="15">
        <f>SUM(Вед!G20)</f>
        <v>553</v>
      </c>
      <c r="E31" s="15">
        <f>SUM(Вед!H20)</f>
        <v>550.99477999999999</v>
      </c>
    </row>
    <row r="32" spans="1:5" ht="36" x14ac:dyDescent="0.2">
      <c r="A32" s="94" t="s">
        <v>77</v>
      </c>
      <c r="B32" s="36"/>
      <c r="C32" s="149" t="s">
        <v>70</v>
      </c>
      <c r="D32" s="15">
        <f>SUM(D33)</f>
        <v>1</v>
      </c>
      <c r="E32" s="15">
        <f>SUM(E33)</f>
        <v>0</v>
      </c>
    </row>
    <row r="33" spans="1:5" x14ac:dyDescent="0.2">
      <c r="A33" s="10" t="s">
        <v>89</v>
      </c>
      <c r="B33" s="103" t="s">
        <v>8</v>
      </c>
      <c r="C33" s="104" t="s">
        <v>25</v>
      </c>
      <c r="D33" s="18">
        <f>SUM(Вед!G25)</f>
        <v>1</v>
      </c>
      <c r="E33" s="18">
        <f>SUM(Вед!H25)</f>
        <v>0</v>
      </c>
    </row>
    <row r="34" spans="1:5" x14ac:dyDescent="0.2">
      <c r="A34" s="57"/>
      <c r="B34" s="57"/>
      <c r="C34" s="12" t="s">
        <v>22</v>
      </c>
      <c r="D34" s="19">
        <f>SUM(D8+D32)</f>
        <v>4162.3271399999994</v>
      </c>
      <c r="E34" s="19">
        <f>SUM(E8+E32)</f>
        <v>3919.0932499999999</v>
      </c>
    </row>
  </sheetData>
  <mergeCells count="3">
    <mergeCell ref="C2:E2"/>
    <mergeCell ref="C1:E1"/>
    <mergeCell ref="A3:D4"/>
  </mergeCells>
  <phoneticPr fontId="15" type="noConversion"/>
  <pageMargins left="0.39370078740157483" right="0.19685039370078741" top="0.59055118110236227" bottom="0.59055118110236227" header="0.27559055118110237" footer="0.51181102362204722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РП</vt:lpstr>
      <vt:lpstr>РПЦСР</vt:lpstr>
      <vt:lpstr>Вед</vt:lpstr>
      <vt:lpstr>МП</vt:lpstr>
      <vt:lpstr>Вед!Заголовки_для_печати</vt:lpstr>
      <vt:lpstr>МП!Заголовки_для_печати</vt:lpstr>
      <vt:lpstr>РПЦСР!Заголовки_для_печати</vt:lpstr>
      <vt:lpstr>Вед!Область_печати</vt:lpstr>
      <vt:lpstr>МП!Область_печати</vt:lpstr>
    </vt:vector>
  </TitlesOfParts>
  <Company>Фин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 </dc:creator>
  <cp:lastModifiedBy>Admin</cp:lastModifiedBy>
  <cp:lastPrinted>2018-03-01T09:43:56Z</cp:lastPrinted>
  <dcterms:created xsi:type="dcterms:W3CDTF">2002-11-18T08:10:53Z</dcterms:created>
  <dcterms:modified xsi:type="dcterms:W3CDTF">2018-03-26T05:07:36Z</dcterms:modified>
</cp:coreProperties>
</file>