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9720" windowHeight="6045" activeTab="0"/>
  </bookViews>
  <sheets>
    <sheet name="РП" sheetId="1" r:id="rId1"/>
    <sheet name="РПЦСР" sheetId="2" r:id="rId2"/>
    <sheet name="Вед" sheetId="3" r:id="rId3"/>
    <sheet name="МП" sheetId="4" r:id="rId4"/>
  </sheets>
  <definedNames>
    <definedName name="_xlnm.Print_Titles" localSheetId="2">'Вед'!$7:$7</definedName>
    <definedName name="_xlnm.Print_Titles" localSheetId="3">'МП'!$8:$8</definedName>
    <definedName name="_xlnm.Print_Titles" localSheetId="1">'РПЦСР'!$9:$9</definedName>
    <definedName name="_xlnm.Print_Area" localSheetId="2">'Вед'!$A$1:$I$156</definedName>
    <definedName name="_xlnm.Print_Area" localSheetId="3">'МП'!$A$1:$F$76</definedName>
  </definedNames>
  <calcPr fullCalcOnLoad="1"/>
</workbook>
</file>

<file path=xl/sharedStrings.xml><?xml version="1.0" encoding="utf-8"?>
<sst xmlns="http://schemas.openxmlformats.org/spreadsheetml/2006/main" count="1103" uniqueCount="139">
  <si>
    <t>Раздел</t>
  </si>
  <si>
    <t>Под- раздел</t>
  </si>
  <si>
    <t>Вид расходов</t>
  </si>
  <si>
    <t>Целевая статья</t>
  </si>
  <si>
    <t>Сумма</t>
  </si>
  <si>
    <t>Общегосударственные вопросы</t>
  </si>
  <si>
    <t>01</t>
  </si>
  <si>
    <t>04</t>
  </si>
  <si>
    <t>тыс. руб.</t>
  </si>
  <si>
    <t>701</t>
  </si>
  <si>
    <t>№ п/п</t>
  </si>
  <si>
    <t>2</t>
  </si>
  <si>
    <t>6</t>
  </si>
  <si>
    <t>АДМИНИСТРАЦИЯ БЕЛЯНИЦКОГО СЕЛЬСКОГО ПОСЕЛЕНИЯ СОНКОВСКОГО РАЙОНА ТВЕРСКОЙ ОБЛАСТИ</t>
  </si>
  <si>
    <t>02</t>
  </si>
  <si>
    <t>Национальная оборона</t>
  </si>
  <si>
    <t>Мобилизационная и вневойсковая подготовка</t>
  </si>
  <si>
    <t>05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</si>
  <si>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</si>
  <si>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</si>
  <si>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03</t>
  </si>
  <si>
    <t>Благоустройство</t>
  </si>
  <si>
    <t>Иные межбюджетные трансферты</t>
  </si>
  <si>
    <t>ВСЕГО</t>
  </si>
  <si>
    <t>ГРБС</t>
  </si>
  <si>
    <t>Резервные фонды</t>
  </si>
  <si>
    <t>Резервные фонды местных администраций</t>
  </si>
  <si>
    <t xml:space="preserve">Наименование </t>
  </si>
  <si>
    <t>14</t>
  </si>
  <si>
    <t>00</t>
  </si>
  <si>
    <t>Межбюджетные трансферты бюджетам субъектов Российской Федерации и муниципальных образований общего характера</t>
  </si>
  <si>
    <t>11</t>
  </si>
  <si>
    <t>Резервные средства</t>
  </si>
  <si>
    <t>120</t>
  </si>
  <si>
    <t>Расходы на выплаты персоналу государственных (муниципальных ) органов</t>
  </si>
  <si>
    <t>240</t>
  </si>
  <si>
    <t>Иные закупки товаров, работ и услуг для государственных нужд</t>
  </si>
  <si>
    <t>Национальная безопасность и правоохранительная деятельность</t>
  </si>
  <si>
    <t>10</t>
  </si>
  <si>
    <t>Обеспечение пожарной безопасности</t>
  </si>
  <si>
    <t>Прочие межбюджетные трансферты бюджетам субъектов Российской Федерации и муниципальных образований общего характера</t>
  </si>
  <si>
    <t>(в тыс. руб.)</t>
  </si>
  <si>
    <t>Р</t>
  </si>
  <si>
    <t>П</t>
  </si>
  <si>
    <t>Наименование</t>
  </si>
  <si>
    <t>1</t>
  </si>
  <si>
    <t>3</t>
  </si>
  <si>
    <t>4</t>
  </si>
  <si>
    <t>13</t>
  </si>
  <si>
    <t>Другие общегосударственные вопросы</t>
  </si>
  <si>
    <t>КЦСР</t>
  </si>
  <si>
    <t>5</t>
  </si>
  <si>
    <t xml:space="preserve">Обеспечивающая подпрограмма </t>
  </si>
  <si>
    <t xml:space="preserve">Обеспечение деятельности  главного администратора  программы и  администраторов программы </t>
  </si>
  <si>
    <t xml:space="preserve">Расходы по содержанию  аппарата администрации сельского поселения </t>
  </si>
  <si>
    <t xml:space="preserve">Расходы по содержанию  главы администрации сельского поселения </t>
  </si>
  <si>
    <t>Расходы, не включенные в муниципальные программы Беляницкого сельского поселения</t>
  </si>
  <si>
    <t>Расходы на обеспечение функционирования добровольной пожарной дружины</t>
  </si>
  <si>
    <t>Расходы на финансовое обеспечение организации  уличного освещения населенных пунктов поселения</t>
  </si>
  <si>
    <t xml:space="preserve">Расходы на обеспечение вывоза  бытовых отходов на территории Беляницкого сельского поселения Сонковского района </t>
  </si>
  <si>
    <t>Прочие межбюджетные трансферты общего характера</t>
  </si>
  <si>
    <t>ППП</t>
  </si>
  <si>
    <t>Обеспечивающая подпрограмма</t>
  </si>
  <si>
    <t>Расходы на финансовое обеспечение реализации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</si>
  <si>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Финансовое обеспечение расходов  на осуществление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</si>
  <si>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Национальная экономика</t>
  </si>
  <si>
    <t>09</t>
  </si>
  <si>
    <t>Дорожное хозяйство (дорожные фонды)</t>
  </si>
  <si>
    <t xml:space="preserve">Расходы на обеспечение содержания улично-дорожной сети в населенных пунктах поселения </t>
  </si>
  <si>
    <t>Расходы на обеспечение финансирования содержания мест захоронений</t>
  </si>
  <si>
    <t>Расходы на финансовое обеспечение  первичных мер пожарной безопасности в границах населенных пунктов поселения</t>
  </si>
  <si>
    <t>Расходы, не включенные в муниципальные программы Беляницкого сельского поселения Сонковского района Тверской области</t>
  </si>
  <si>
    <t>1110000000</t>
  </si>
  <si>
    <t>111021054О</t>
  </si>
  <si>
    <t>1100000000</t>
  </si>
  <si>
    <t>111025118О</t>
  </si>
  <si>
    <t>1130000000</t>
  </si>
  <si>
    <t>1120000000</t>
  </si>
  <si>
    <t>9900000000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</si>
  <si>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</si>
  <si>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</si>
  <si>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</si>
  <si>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</si>
  <si>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</si>
  <si>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Межбюджетные трансферты</t>
  </si>
  <si>
    <t>1190000000</t>
  </si>
  <si>
    <t>1190100000</t>
  </si>
  <si>
    <t xml:space="preserve">Расходы на финансовое обеспечение расходов на осуществление переданных полномочий </t>
  </si>
  <si>
    <t>119014012С</t>
  </si>
  <si>
    <t>119014013С</t>
  </si>
  <si>
    <t>992004000А</t>
  </si>
  <si>
    <t>113014002Б</t>
  </si>
  <si>
    <t>112044002Б</t>
  </si>
  <si>
    <t>112014002Б</t>
  </si>
  <si>
    <t>112024003Б</t>
  </si>
  <si>
    <t>112024004Б</t>
  </si>
  <si>
    <t>111044001О</t>
  </si>
  <si>
    <t>113024002Б</t>
  </si>
  <si>
    <t>Подпрограмма  1 "Повышение эффективности муниципального управления"</t>
  </si>
  <si>
    <t>Подпрограмма 3 "Обеспечение первичных мер пожарной безопасности в границах населенных пунктов поселения"</t>
  </si>
  <si>
    <t>Подпрограмма  2 "Создание условий для обеспечения жизнедеятельности населения поселения"</t>
  </si>
  <si>
    <t>Подпрограмма 2  "Создание условий для обеспечения жизнедеятельности населения поселения"</t>
  </si>
  <si>
    <t>Расходы на финансовое обеспечение расходов на осуществление первичного воинского учета на территориях, где отсутствуют военные комиссариаты</t>
  </si>
  <si>
    <t>11205S033Б</t>
  </si>
  <si>
    <r>
      <t>Расходы на реализацию программ по поддержке местных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инициатив за счет средств местного бюджета, средств физических и юридических лиц</t>
    </r>
  </si>
  <si>
    <t>111034003Б</t>
  </si>
  <si>
    <t>Финансовое обеспечение финансирования расходов на разработку документов территориального планирования</t>
  </si>
  <si>
    <t>112014001Б</t>
  </si>
  <si>
    <t>Расходы на финансовое обеспечение строительства и ремонта колодцев в  населенных пунктах поселения</t>
  </si>
  <si>
    <t>Распределение бюджетных ассигнований местного бюджета по разделам и подразделам классификации расходов бюджетов на 2017 год и плановый период 2018 и 2019 годы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</si>
  <si>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группам и подгруппам  видов расходов классификации расходов бюджетов на 2017 год и плановый период 2018 и 2019 годов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</si>
  <si>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 и плановый период 2018 и 2019 годов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</si>
  <si>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местного бюджета и целевым статьям (муниципальным программам и непрограммным направлениям деятельности)  классификации расходов бюджетов на 2017 год и плановый период 2018 и 2019 годы</t>
  </si>
  <si>
    <t xml:space="preserve">Муниципальная программа "Обеспечение органами местного самоуправления социально-экономического развития муниципального образования Беляницкого сельского поселения Сонковского района  Тверской области   на 2017-2022 годы"
</t>
  </si>
  <si>
    <t>111034001Б</t>
  </si>
  <si>
    <t>Расходы на обеспечение системы учета объектов собственности муниципального образования</t>
  </si>
  <si>
    <t xml:space="preserve">                                                    Приложение 3</t>
  </si>
  <si>
    <t>Приложение 4</t>
  </si>
  <si>
    <t>Приложение 5</t>
  </si>
  <si>
    <t>Приложение 6</t>
  </si>
  <si>
    <t>112051033Н</t>
  </si>
  <si>
    <t>Расходы на реализацию программ по поддержке местных инициатив в Тверской области за счет средств областного бюджета</t>
  </si>
  <si>
    <t>Расходы на реализацию мероприятий по обращениям, поступающим к депутатам Законодательного Собрания Тверской области, в рамках реализации программ по поддержке местных инициатив</t>
  </si>
  <si>
    <t>112051093П</t>
  </si>
  <si>
    <t>Уплата налогов, сборов и иных платежей</t>
  </si>
  <si>
    <t>850</t>
  </si>
  <si>
    <t>800</t>
  </si>
  <si>
    <t>111021057О</t>
  </si>
  <si>
    <t>Расходы по организации деятельности по сбору (в т.ч. раздельному сбору), транспортированию, обработке, утилизации, обезвреживанию, захоронению твердых коммунальных отходов</t>
  </si>
  <si>
    <t>112014003Б</t>
  </si>
  <si>
    <t>Расходы на лабораторные исследования питьевой воды</t>
  </si>
  <si>
    <t>Коммунальное хозяйство</t>
  </si>
  <si>
    <t>Бюджетные инвестиции</t>
  </si>
  <si>
    <t>410</t>
  </si>
  <si>
    <t xml:space="preserve">Капитальные вложения в объекты государственной
(муниципальной) собственности
</t>
  </si>
  <si>
    <t>400</t>
  </si>
  <si>
    <t xml:space="preserve">к решению Совета депутатов Беляницкого сельского поселения Сонковского района Тверской области от      25.09. 2017 № 106 "О внесении изменений в решение Совета депутатов Беляницкого сельского  поселения Сонковского района Тверской области от 15.12. 2016 № 91 "О бюджете муниципального образования Беляницкое сельское поселение Сонковского района Тверской области на 2017 год и на плановый период 2018 и 2019 годов"
</t>
  </si>
  <si>
    <t xml:space="preserve">к решению Совета депутатов Беляницкого сельского поселения Сонковского района Тверской области от  25.09. 2017 № 106 "О внесении изменений в решение Совета депутатов Беляницкого сельского  поселения Сонковского района Тверской области от 15.12. 2016 № 91 "О бюджете муниципального образования Беляницкое сельское поселение Сонковского района Тверской области на 2017 год и на плановый период 2018 и 2019 годов"
</t>
  </si>
  <si>
    <t xml:space="preserve">к решению Совета депутатов Беляницкого сельского поселения Сонковского района Тверской области от 25.09. 2017 № 106"О внесении изменений в решение Совета депутатов Беляницкого сельского  поселения Сонковского района Тверской области от 15.12. 2016 № 91 "О бюджете муниципального образования Беляницкое сельское поселение Сонковского района Тверской области на 2017 год и на плановый период 2018 и 2019 годов"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</si>
</sst>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1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9"/>
      <name val="MS Sans Serif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Arial Cyr"/>
      <family val="0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164" fontId="4" fillId="0" borderId="10" xfId="0" applyNumberFormat="1" applyFont="1" applyFill="1" applyBorder="1" applyAlignment="1" applyProtection="1">
      <alignment horizontal="right" vertical="center"/>
      <protection/>
    </xf>
    <xf numFmtId="164" fontId="3" fillId="0" borderId="10" xfId="0" applyNumberFormat="1" applyFont="1" applyFill="1" applyBorder="1" applyAlignment="1" applyProtection="1">
      <alignment horizontal="right" vertical="center" wrapText="1"/>
      <protection/>
    </xf>
    <xf numFmtId="16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 applyProtection="1">
      <alignment horizontal="right" vertical="top" wrapText="1"/>
      <protection/>
    </xf>
    <xf numFmtId="164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64" fontId="3" fillId="33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33" borderId="10" xfId="0" applyFont="1" applyFill="1" applyBorder="1" applyAlignment="1">
      <alignment horizontal="left" wrapText="1"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164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center" vertical="top"/>
      <protection/>
    </xf>
    <xf numFmtId="49" fontId="4" fillId="34" borderId="10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164" fontId="10" fillId="33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 applyProtection="1">
      <alignment horizontal="center" vertical="top"/>
      <protection/>
    </xf>
    <xf numFmtId="49" fontId="12" fillId="34" borderId="10" xfId="0" applyNumberFormat="1" applyFont="1" applyFill="1" applyBorder="1" applyAlignment="1" applyProtection="1">
      <alignment horizontal="center" vertical="top" wrapText="1"/>
      <protection/>
    </xf>
    <xf numFmtId="49" fontId="12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164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164" fontId="3" fillId="34" borderId="10" xfId="0" applyNumberFormat="1" applyFont="1" applyFill="1" applyBorder="1" applyAlignment="1">
      <alignment horizontal="right"/>
    </xf>
    <xf numFmtId="164" fontId="3" fillId="34" borderId="10" xfId="0" applyNumberFormat="1" applyFont="1" applyFill="1" applyBorder="1" applyAlignment="1" applyProtection="1">
      <alignment horizontal="right" vertical="top" wrapText="1"/>
      <protection/>
    </xf>
    <xf numFmtId="164" fontId="11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4" fillId="34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13" fillId="33" borderId="0" xfId="0" applyFont="1" applyFill="1" applyBorder="1" applyAlignment="1">
      <alignment/>
    </xf>
    <xf numFmtId="49" fontId="3" fillId="0" borderId="10" xfId="0" applyNumberFormat="1" applyFont="1" applyFill="1" applyBorder="1" applyAlignment="1" applyProtection="1">
      <alignment vertical="top"/>
      <protection/>
    </xf>
    <xf numFmtId="49" fontId="0" fillId="0" borderId="10" xfId="0" applyNumberFormat="1" applyFont="1" applyFill="1" applyBorder="1" applyAlignment="1" applyProtection="1">
      <alignment vertical="top"/>
      <protection/>
    </xf>
    <xf numFmtId="0" fontId="4" fillId="34" borderId="10" xfId="0" applyNumberFormat="1" applyFont="1" applyFill="1" applyBorder="1" applyAlignment="1" applyProtection="1">
      <alignment vertical="top" wrapText="1"/>
      <protection/>
    </xf>
    <xf numFmtId="164" fontId="4" fillId="34" borderId="10" xfId="0" applyNumberFormat="1" applyFont="1" applyFill="1" applyBorder="1" applyAlignment="1" applyProtection="1">
      <alignment horizontal="right" vertical="top" wrapText="1"/>
      <protection/>
    </xf>
    <xf numFmtId="0" fontId="5" fillId="33" borderId="10" xfId="0" applyFont="1" applyFill="1" applyBorder="1" applyAlignment="1">
      <alignment horizont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49" fontId="11" fillId="0" borderId="10" xfId="0" applyNumberFormat="1" applyFont="1" applyFill="1" applyBorder="1" applyAlignment="1" applyProtection="1">
      <alignment horizontal="center" vertical="top" wrapText="1"/>
      <protection/>
    </xf>
    <xf numFmtId="164" fontId="11" fillId="0" borderId="10" xfId="0" applyNumberFormat="1" applyFont="1" applyFill="1" applyBorder="1" applyAlignment="1" applyProtection="1">
      <alignment horizontal="right" vertical="center" wrapText="1"/>
      <protection/>
    </xf>
    <xf numFmtId="49" fontId="17" fillId="0" borderId="10" xfId="0" applyNumberFormat="1" applyFont="1" applyBorder="1" applyAlignment="1">
      <alignment horizontal="center"/>
    </xf>
    <xf numFmtId="3" fontId="17" fillId="0" borderId="10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right"/>
    </xf>
    <xf numFmtId="49" fontId="16" fillId="0" borderId="12" xfId="0" applyNumberFormat="1" applyFont="1" applyBorder="1" applyAlignment="1">
      <alignment horizontal="right"/>
    </xf>
    <xf numFmtId="0" fontId="17" fillId="0" borderId="11" xfId="0" applyFont="1" applyBorder="1" applyAlignment="1">
      <alignment horizontal="right"/>
    </xf>
    <xf numFmtId="49" fontId="17" fillId="0" borderId="12" xfId="0" applyNumberFormat="1" applyFont="1" applyBorder="1" applyAlignment="1">
      <alignment horizontal="right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 applyProtection="1">
      <alignment horizontal="right" vertical="top" wrapText="1"/>
      <protection/>
    </xf>
    <xf numFmtId="49" fontId="3" fillId="33" borderId="10" xfId="0" applyNumberFormat="1" applyFont="1" applyFill="1" applyBorder="1" applyAlignment="1">
      <alignment horizontal="right" wrapText="1"/>
    </xf>
    <xf numFmtId="49" fontId="4" fillId="34" borderId="10" xfId="0" applyNumberFormat="1" applyFont="1" applyFill="1" applyBorder="1" applyAlignment="1" applyProtection="1">
      <alignment horizontal="right" vertical="top" wrapText="1"/>
      <protection/>
    </xf>
    <xf numFmtId="49" fontId="12" fillId="34" borderId="10" xfId="0" applyNumberFormat="1" applyFont="1" applyFill="1" applyBorder="1" applyAlignment="1">
      <alignment horizontal="right"/>
    </xf>
    <xf numFmtId="49" fontId="12" fillId="34" borderId="10" xfId="0" applyNumberFormat="1" applyFont="1" applyFill="1" applyBorder="1" applyAlignment="1" applyProtection="1">
      <alignment horizontal="right" vertical="top" wrapText="1"/>
      <protection/>
    </xf>
    <xf numFmtId="49" fontId="12" fillId="0" borderId="10" xfId="0" applyNumberFormat="1" applyFont="1" applyFill="1" applyBorder="1" applyAlignment="1" applyProtection="1">
      <alignment horizontal="right" vertical="top" wrapText="1"/>
      <protection/>
    </xf>
    <xf numFmtId="49" fontId="10" fillId="0" borderId="10" xfId="0" applyNumberFormat="1" applyFont="1" applyFill="1" applyBorder="1" applyAlignment="1" applyProtection="1">
      <alignment horizontal="right" vertical="top" wrapText="1"/>
      <protection/>
    </xf>
    <xf numFmtId="49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164" fontId="3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right" wrapText="1"/>
    </xf>
    <xf numFmtId="164" fontId="10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49" fontId="3" fillId="34" borderId="10" xfId="0" applyNumberFormat="1" applyFont="1" applyFill="1" applyBorder="1" applyAlignment="1" applyProtection="1">
      <alignment horizontal="center" vertical="top" wrapText="1"/>
      <protection/>
    </xf>
    <xf numFmtId="49" fontId="3" fillId="34" borderId="10" xfId="0" applyNumberFormat="1" applyFont="1" applyFill="1" applyBorder="1" applyAlignment="1">
      <alignment horizontal="right" wrapText="1"/>
    </xf>
    <xf numFmtId="164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6" fillId="34" borderId="1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10" fillId="0" borderId="15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top" wrapText="1"/>
      <protection/>
    </xf>
    <xf numFmtId="49" fontId="3" fillId="0" borderId="16" xfId="0" applyNumberFormat="1" applyFont="1" applyFill="1" applyBorder="1" applyAlignment="1">
      <alignment horizontal="right" wrapText="1"/>
    </xf>
    <xf numFmtId="164" fontId="3" fillId="0" borderId="16" xfId="0" applyNumberFormat="1" applyFont="1" applyFill="1" applyBorder="1" applyAlignment="1" applyProtection="1">
      <alignment horizontal="right" vertical="top" wrapText="1"/>
      <protection/>
    </xf>
    <xf numFmtId="49" fontId="3" fillId="0" borderId="16" xfId="0" applyNumberFormat="1" applyFont="1" applyFill="1" applyBorder="1" applyAlignment="1" applyProtection="1">
      <alignment horizontal="center" vertical="top"/>
      <protection/>
    </xf>
    <xf numFmtId="164" fontId="4" fillId="34" borderId="10" xfId="0" applyNumberFormat="1" applyFont="1" applyFill="1" applyBorder="1" applyAlignment="1">
      <alignment horizontal="right"/>
    </xf>
    <xf numFmtId="16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/>
    </xf>
    <xf numFmtId="0" fontId="3" fillId="0" borderId="15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49" fontId="4" fillId="0" borderId="10" xfId="0" applyNumberFormat="1" applyFont="1" applyFill="1" applyBorder="1" applyAlignment="1" applyProtection="1">
      <alignment horizontal="right" vertical="top" wrapText="1"/>
      <protection/>
    </xf>
    <xf numFmtId="164" fontId="10" fillId="0" borderId="10" xfId="0" applyNumberFormat="1" applyFont="1" applyFill="1" applyBorder="1" applyAlignment="1" applyProtection="1">
      <alignment horizontal="right" vertical="top" wrapText="1"/>
      <protection/>
    </xf>
    <xf numFmtId="49" fontId="22" fillId="0" borderId="10" xfId="0" applyNumberFormat="1" applyFont="1" applyFill="1" applyBorder="1" applyAlignment="1" applyProtection="1">
      <alignment horizontal="right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7" fillId="0" borderId="15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7" fillId="0" borderId="18" xfId="0" applyFont="1" applyBorder="1" applyAlignment="1">
      <alignment wrapText="1"/>
    </xf>
    <xf numFmtId="0" fontId="19" fillId="0" borderId="19" xfId="0" applyFont="1" applyFill="1" applyBorder="1" applyAlignment="1">
      <alignment vertical="top" wrapText="1"/>
    </xf>
    <xf numFmtId="0" fontId="16" fillId="0" borderId="18" xfId="0" applyFont="1" applyBorder="1" applyAlignment="1">
      <alignment horizontal="left" wrapText="1"/>
    </xf>
    <xf numFmtId="0" fontId="17" fillId="0" borderId="18" xfId="0" applyFont="1" applyBorder="1" applyAlignment="1">
      <alignment horizontal="left" wrapText="1"/>
    </xf>
    <xf numFmtId="49" fontId="16" fillId="0" borderId="20" xfId="0" applyNumberFormat="1" applyFont="1" applyBorder="1" applyAlignment="1">
      <alignment horizontal="left"/>
    </xf>
    <xf numFmtId="164" fontId="16" fillId="0" borderId="10" xfId="0" applyNumberFormat="1" applyFont="1" applyFill="1" applyBorder="1" applyAlignment="1">
      <alignment horizontal="right"/>
    </xf>
    <xf numFmtId="164" fontId="17" fillId="0" borderId="10" xfId="0" applyNumberFormat="1" applyFont="1" applyFill="1" applyBorder="1" applyAlignment="1">
      <alignment horizontal="right"/>
    </xf>
    <xf numFmtId="164" fontId="16" fillId="0" borderId="10" xfId="0" applyNumberFormat="1" applyFont="1" applyFill="1" applyBorder="1" applyAlignment="1" applyProtection="1">
      <alignment horizontal="right" shrinkToFit="1"/>
      <protection locked="0"/>
    </xf>
    <xf numFmtId="164" fontId="17" fillId="0" borderId="10" xfId="0" applyNumberFormat="1" applyFont="1" applyFill="1" applyBorder="1" applyAlignment="1" applyProtection="1">
      <alignment horizontal="right" shrinkToFit="1"/>
      <protection locked="0"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21" xfId="0" applyNumberFormat="1" applyFont="1" applyFill="1" applyBorder="1" applyAlignment="1">
      <alignment horizontal="right" wrapText="1"/>
    </xf>
    <xf numFmtId="0" fontId="5" fillId="0" borderId="21" xfId="0" applyFont="1" applyFill="1" applyBorder="1" applyAlignment="1">
      <alignment horizontal="left" wrapText="1"/>
    </xf>
    <xf numFmtId="164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3" fillId="0" borderId="21" xfId="0" applyNumberFormat="1" applyFont="1" applyFill="1" applyBorder="1" applyAlignment="1" applyProtection="1">
      <alignment horizontal="center" vertical="top"/>
      <protection/>
    </xf>
    <xf numFmtId="49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164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17" fillId="0" borderId="21" xfId="0" applyFont="1" applyFill="1" applyBorder="1" applyAlignment="1">
      <alignment horizontal="left" vertical="center" wrapText="1"/>
    </xf>
    <xf numFmtId="49" fontId="10" fillId="0" borderId="21" xfId="0" applyNumberFormat="1" applyFont="1" applyFill="1" applyBorder="1" applyAlignment="1" applyProtection="1">
      <alignment horizontal="center" vertical="top" wrapText="1"/>
      <protection/>
    </xf>
    <xf numFmtId="49" fontId="11" fillId="0" borderId="21" xfId="0" applyNumberFormat="1" applyFont="1" applyFill="1" applyBorder="1" applyAlignment="1" applyProtection="1">
      <alignment horizontal="right" vertical="top" wrapText="1"/>
      <protection/>
    </xf>
    <xf numFmtId="0" fontId="27" fillId="0" borderId="21" xfId="0" applyFont="1" applyFill="1" applyBorder="1" applyAlignment="1">
      <alignment horizontal="left" vertical="center" wrapText="1"/>
    </xf>
    <xf numFmtId="164" fontId="3" fillId="0" borderId="22" xfId="0" applyNumberFormat="1" applyFont="1" applyFill="1" applyBorder="1" applyAlignment="1" applyProtection="1">
      <alignment horizontal="righ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left" wrapText="1"/>
    </xf>
    <xf numFmtId="0" fontId="23" fillId="0" borderId="0" xfId="0" applyNumberFormat="1" applyFont="1" applyFill="1" applyBorder="1" applyAlignment="1" applyProtection="1">
      <alignment horizontal="right" vertical="top" wrapText="1"/>
      <protection/>
    </xf>
    <xf numFmtId="0" fontId="26" fillId="0" borderId="0" xfId="0" applyNumberFormat="1" applyFont="1" applyFill="1" applyBorder="1" applyAlignment="1" applyProtection="1">
      <alignment horizontal="right" vertical="top" wrapText="1"/>
      <protection/>
    </xf>
    <xf numFmtId="3" fontId="8" fillId="0" borderId="23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 horizontal="right" wrapText="1"/>
    </xf>
    <xf numFmtId="0" fontId="0" fillId="0" borderId="0" xfId="0" applyNumberFormat="1" applyFont="1" applyFill="1" applyBorder="1" applyAlignment="1" applyProtection="1">
      <alignment vertical="top" wrapText="1"/>
      <protection/>
    </xf>
    <xf numFmtId="49" fontId="17" fillId="0" borderId="21" xfId="0" applyNumberFormat="1" applyFont="1" applyBorder="1" applyAlignment="1">
      <alignment horizontal="right" wrapText="1"/>
    </xf>
    <xf numFmtId="0" fontId="17" fillId="0" borderId="16" xfId="0" applyFont="1" applyBorder="1" applyAlignment="1">
      <alignment horizontal="right" wrapText="1"/>
    </xf>
    <xf numFmtId="49" fontId="17" fillId="0" borderId="16" xfId="0" applyNumberFormat="1" applyFont="1" applyBorder="1" applyAlignment="1">
      <alignment horizontal="right" wrapText="1"/>
    </xf>
    <xf numFmtId="49" fontId="17" fillId="0" borderId="24" xfId="0" applyNumberFormat="1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18" fillId="0" borderId="0" xfId="0" applyFont="1" applyFill="1" applyAlignment="1">
      <alignment vertical="center" wrapText="1"/>
    </xf>
    <xf numFmtId="0" fontId="3" fillId="0" borderId="23" xfId="0" applyNumberFormat="1" applyFont="1" applyFill="1" applyBorder="1" applyAlignment="1" applyProtection="1">
      <alignment horizontal="right" vertical="top" wrapText="1"/>
      <protection/>
    </xf>
    <xf numFmtId="0" fontId="0" fillId="0" borderId="23" xfId="0" applyNumberFormat="1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K11" sqref="K11"/>
    </sheetView>
  </sheetViews>
  <sheetFormatPr defaultColWidth="8.140625" defaultRowHeight="12.75"/>
  <cols>
    <col min="1" max="1" width="2.57421875" style="0" customWidth="1"/>
    <col min="2" max="2" width="4.8515625" style="0" customWidth="1"/>
    <col min="3" max="3" width="5.8515625" style="0" customWidth="1"/>
    <col min="4" max="4" width="43.7109375" style="0" customWidth="1"/>
    <col min="5" max="5" width="12.00390625" style="0" customWidth="1"/>
    <col min="6" max="6" width="11.00390625" style="0" customWidth="1"/>
    <col min="7" max="7" width="10.28125" style="0" customWidth="1"/>
  </cols>
  <sheetData>
    <row r="1" spans="1:7" ht="15">
      <c r="A1" s="26"/>
      <c r="B1" s="26"/>
      <c r="C1" s="27"/>
      <c r="D1" s="174" t="s">
        <v>116</v>
      </c>
      <c r="E1" s="174"/>
      <c r="F1" s="175"/>
      <c r="G1" s="175"/>
    </row>
    <row r="2" spans="1:7" ht="58.5" customHeight="1">
      <c r="A2" s="26"/>
      <c r="B2" s="26"/>
      <c r="C2" s="27"/>
      <c r="D2" s="170" t="s">
        <v>138</v>
      </c>
      <c r="E2" s="171"/>
      <c r="F2" s="171"/>
      <c r="G2" s="171"/>
    </row>
    <row r="3" spans="1:7" ht="47.25" customHeight="1">
      <c r="A3" s="183" t="s">
        <v>109</v>
      </c>
      <c r="B3" s="183"/>
      <c r="C3" s="183"/>
      <c r="D3" s="183"/>
      <c r="E3" s="183"/>
      <c r="F3" s="175"/>
      <c r="G3" s="175"/>
    </row>
    <row r="4" spans="1:7" s="3" customFormat="1" ht="15">
      <c r="A4" s="26"/>
      <c r="B4" s="26"/>
      <c r="C4" s="27"/>
      <c r="D4" s="28"/>
      <c r="E4" s="172" t="s">
        <v>41</v>
      </c>
      <c r="F4" s="173"/>
      <c r="G4" s="173"/>
    </row>
    <row r="5" spans="1:7" ht="12.75">
      <c r="A5" s="176" t="s">
        <v>10</v>
      </c>
      <c r="B5" s="176" t="s">
        <v>42</v>
      </c>
      <c r="C5" s="176" t="s">
        <v>43</v>
      </c>
      <c r="D5" s="179" t="s">
        <v>44</v>
      </c>
      <c r="E5" s="181" t="s">
        <v>4</v>
      </c>
      <c r="F5" s="182"/>
      <c r="G5" s="182"/>
    </row>
    <row r="6" spans="1:7" ht="54" customHeight="1">
      <c r="A6" s="177"/>
      <c r="B6" s="177"/>
      <c r="C6" s="178"/>
      <c r="D6" s="180"/>
      <c r="E6" s="149">
        <v>2017</v>
      </c>
      <c r="F6" s="148">
        <v>2018</v>
      </c>
      <c r="G6" s="148">
        <v>2019</v>
      </c>
    </row>
    <row r="7" spans="1:7" ht="14.25">
      <c r="A7" s="70" t="s">
        <v>45</v>
      </c>
      <c r="B7" s="70" t="s">
        <v>11</v>
      </c>
      <c r="C7" s="70" t="s">
        <v>46</v>
      </c>
      <c r="D7" s="136" t="s">
        <v>47</v>
      </c>
      <c r="E7" s="71">
        <v>5</v>
      </c>
      <c r="F7" s="71">
        <v>6</v>
      </c>
      <c r="G7" s="71">
        <v>7</v>
      </c>
    </row>
    <row r="8" spans="1:7" ht="15">
      <c r="A8" s="72">
        <v>1</v>
      </c>
      <c r="B8" s="73" t="s">
        <v>6</v>
      </c>
      <c r="C8" s="73" t="s">
        <v>29</v>
      </c>
      <c r="D8" s="137" t="s">
        <v>5</v>
      </c>
      <c r="E8" s="144">
        <f>SUM(E9:E11)</f>
        <v>1776.85</v>
      </c>
      <c r="F8" s="144">
        <f>SUM(F9:F11)</f>
        <v>1513.65</v>
      </c>
      <c r="G8" s="144">
        <f>SUM(G9:G11)</f>
        <v>1513.65</v>
      </c>
    </row>
    <row r="9" spans="1:7" ht="71.25">
      <c r="A9" s="74"/>
      <c r="B9" s="75" t="s">
        <v>6</v>
      </c>
      <c r="C9" s="75" t="s">
        <v>7</v>
      </c>
      <c r="D9" s="138" t="s">
        <v>19</v>
      </c>
      <c r="E9" s="145">
        <f>SUM(Вед!G10)</f>
        <v>1553.5</v>
      </c>
      <c r="F9" s="145">
        <f>SUM(Вед!H10)</f>
        <v>1512.5</v>
      </c>
      <c r="G9" s="145">
        <f>SUM(Вед!I10)</f>
        <v>1512.5</v>
      </c>
    </row>
    <row r="10" spans="1:7" s="3" customFormat="1" ht="14.25">
      <c r="A10" s="74"/>
      <c r="B10" s="75" t="s">
        <v>6</v>
      </c>
      <c r="C10" s="75" t="s">
        <v>31</v>
      </c>
      <c r="D10" s="139" t="s">
        <v>25</v>
      </c>
      <c r="E10" s="145">
        <f>SUM(Вед!G24)</f>
        <v>1</v>
      </c>
      <c r="F10" s="145">
        <f>SUM(Вед!H24)</f>
        <v>1</v>
      </c>
      <c r="G10" s="145">
        <f>SUM(Вед!I24)</f>
        <v>1</v>
      </c>
    </row>
    <row r="11" spans="1:7" s="3" customFormat="1" ht="14.25">
      <c r="A11" s="74"/>
      <c r="B11" s="75" t="s">
        <v>6</v>
      </c>
      <c r="C11" s="75" t="s">
        <v>48</v>
      </c>
      <c r="D11" s="140" t="s">
        <v>49</v>
      </c>
      <c r="E11" s="145">
        <f>SUM(Вед!G30)</f>
        <v>222.35</v>
      </c>
      <c r="F11" s="145">
        <f>SUM(Вед!H30)</f>
        <v>0.15</v>
      </c>
      <c r="G11" s="145">
        <f>SUM(Вед!I30)</f>
        <v>0.15</v>
      </c>
    </row>
    <row r="12" spans="1:7" s="3" customFormat="1" ht="15">
      <c r="A12" s="72">
        <v>2</v>
      </c>
      <c r="B12" s="73" t="s">
        <v>14</v>
      </c>
      <c r="C12" s="73" t="s">
        <v>29</v>
      </c>
      <c r="D12" s="141" t="s">
        <v>15</v>
      </c>
      <c r="E12" s="146">
        <f>E13</f>
        <v>69.6</v>
      </c>
      <c r="F12" s="146">
        <f>F13</f>
        <v>69.6</v>
      </c>
      <c r="G12" s="146">
        <f>G13</f>
        <v>69.6</v>
      </c>
    </row>
    <row r="13" spans="1:7" s="3" customFormat="1" ht="28.5">
      <c r="A13" s="74"/>
      <c r="B13" s="75" t="s">
        <v>14</v>
      </c>
      <c r="C13" s="75" t="s">
        <v>20</v>
      </c>
      <c r="D13" s="142" t="s">
        <v>16</v>
      </c>
      <c r="E13" s="147">
        <f>SUM(Вед!G43)</f>
        <v>69.6</v>
      </c>
      <c r="F13" s="147">
        <f>SUM(Вед!H43)</f>
        <v>69.6</v>
      </c>
      <c r="G13" s="147">
        <f>SUM(Вед!I43)</f>
        <v>69.6</v>
      </c>
    </row>
    <row r="14" spans="1:7" s="3" customFormat="1" ht="30">
      <c r="A14" s="72">
        <v>3</v>
      </c>
      <c r="B14" s="73" t="s">
        <v>20</v>
      </c>
      <c r="C14" s="73" t="s">
        <v>29</v>
      </c>
      <c r="D14" s="141" t="s">
        <v>37</v>
      </c>
      <c r="E14" s="146">
        <f>E15</f>
        <v>132.4</v>
      </c>
      <c r="F14" s="146">
        <f>F15</f>
        <v>102.4</v>
      </c>
      <c r="G14" s="146">
        <f>G15</f>
        <v>102.4</v>
      </c>
    </row>
    <row r="15" spans="1:7" s="3" customFormat="1" ht="14.25">
      <c r="A15" s="74"/>
      <c r="B15" s="75" t="s">
        <v>20</v>
      </c>
      <c r="C15" s="75" t="s">
        <v>38</v>
      </c>
      <c r="D15" s="142" t="s">
        <v>39</v>
      </c>
      <c r="E15" s="147">
        <f>SUM(Вед!G52)</f>
        <v>132.4</v>
      </c>
      <c r="F15" s="147">
        <f>SUM(Вед!H52)</f>
        <v>102.4</v>
      </c>
      <c r="G15" s="147">
        <f>SUM(Вед!I52)</f>
        <v>102.4</v>
      </c>
    </row>
    <row r="16" spans="1:7" s="3" customFormat="1" ht="15">
      <c r="A16" s="72">
        <v>4</v>
      </c>
      <c r="B16" s="73" t="s">
        <v>7</v>
      </c>
      <c r="C16" s="73" t="s">
        <v>29</v>
      </c>
      <c r="D16" s="141" t="s">
        <v>65</v>
      </c>
      <c r="E16" s="146">
        <f>SUM(E17)</f>
        <v>776.768</v>
      </c>
      <c r="F16" s="146">
        <f>SUM(F17)</f>
        <v>434.588</v>
      </c>
      <c r="G16" s="146">
        <f>SUM(G17)</f>
        <v>468.091</v>
      </c>
    </row>
    <row r="17" spans="1:7" s="3" customFormat="1" ht="14.25">
      <c r="A17" s="74"/>
      <c r="B17" s="75" t="s">
        <v>7</v>
      </c>
      <c r="C17" s="75" t="s">
        <v>66</v>
      </c>
      <c r="D17" s="142" t="s">
        <v>67</v>
      </c>
      <c r="E17" s="147">
        <f>SUM(Вед!G66)</f>
        <v>776.768</v>
      </c>
      <c r="F17" s="147">
        <f>SUM(Вед!H66)</f>
        <v>434.588</v>
      </c>
      <c r="G17" s="147">
        <f>SUM(Вед!I66)</f>
        <v>468.091</v>
      </c>
    </row>
    <row r="18" spans="1:7" ht="15">
      <c r="A18" s="72">
        <v>5</v>
      </c>
      <c r="B18" s="73" t="s">
        <v>17</v>
      </c>
      <c r="C18" s="73" t="s">
        <v>29</v>
      </c>
      <c r="D18" s="141" t="s">
        <v>18</v>
      </c>
      <c r="E18" s="146">
        <f>SUM(E19:E20)</f>
        <v>1384.70914</v>
      </c>
      <c r="F18" s="146">
        <f>SUM(F19:F20)</f>
        <v>602.52</v>
      </c>
      <c r="G18" s="146">
        <f>SUM(G19:G20)</f>
        <v>561.9</v>
      </c>
    </row>
    <row r="19" spans="1:7" ht="15">
      <c r="A19" s="72"/>
      <c r="B19" s="75" t="s">
        <v>17</v>
      </c>
      <c r="C19" s="75" t="s">
        <v>14</v>
      </c>
      <c r="D19" s="161" t="s">
        <v>131</v>
      </c>
      <c r="E19" s="147">
        <f>SUM(Вед!G72)</f>
        <v>15</v>
      </c>
      <c r="F19" s="147">
        <f>SUM(Вед!H72)</f>
        <v>0</v>
      </c>
      <c r="G19" s="147">
        <f>SUM(Вед!I72)</f>
        <v>0</v>
      </c>
    </row>
    <row r="20" spans="1:7" ht="14.25">
      <c r="A20" s="74"/>
      <c r="B20" s="75" t="s">
        <v>17</v>
      </c>
      <c r="C20" s="75" t="s">
        <v>20</v>
      </c>
      <c r="D20" s="142" t="s">
        <v>21</v>
      </c>
      <c r="E20" s="147">
        <f>SUM(Вед!G76)</f>
        <v>1369.70914</v>
      </c>
      <c r="F20" s="147">
        <f>SUM(Вед!H76)</f>
        <v>602.52</v>
      </c>
      <c r="G20" s="147">
        <f>SUM(Вед!I76)</f>
        <v>561.9</v>
      </c>
    </row>
    <row r="21" spans="1:7" s="3" customFormat="1" ht="60">
      <c r="A21" s="72">
        <v>6</v>
      </c>
      <c r="B21" s="73" t="s">
        <v>28</v>
      </c>
      <c r="C21" s="73" t="s">
        <v>29</v>
      </c>
      <c r="D21" s="141" t="s">
        <v>30</v>
      </c>
      <c r="E21" s="146">
        <f>E22</f>
        <v>22</v>
      </c>
      <c r="F21" s="146">
        <f>F22</f>
        <v>22</v>
      </c>
      <c r="G21" s="146">
        <f>G22</f>
        <v>22</v>
      </c>
    </row>
    <row r="22" spans="1:7" ht="57">
      <c r="A22" s="74"/>
      <c r="B22" s="75" t="s">
        <v>28</v>
      </c>
      <c r="C22" s="75" t="s">
        <v>20</v>
      </c>
      <c r="D22" s="142" t="s">
        <v>40</v>
      </c>
      <c r="E22" s="147">
        <f>SUM(Вед!G100)</f>
        <v>22</v>
      </c>
      <c r="F22" s="147">
        <f>SUM(Вед!H100)</f>
        <v>22</v>
      </c>
      <c r="G22" s="147">
        <f>SUM(Вед!I100)</f>
        <v>22</v>
      </c>
    </row>
    <row r="23" spans="1:7" ht="15">
      <c r="A23" s="76"/>
      <c r="B23" s="77"/>
      <c r="C23" s="78"/>
      <c r="D23" s="143" t="s">
        <v>23</v>
      </c>
      <c r="E23" s="144">
        <f>E21+E18+E12+E8+E14+E16</f>
        <v>4162.327139999999</v>
      </c>
      <c r="F23" s="144">
        <f>F21+F18+F12+F8+F14+F16</f>
        <v>2744.7580000000003</v>
      </c>
      <c r="G23" s="144">
        <f>G21+G18+G12+G8+G14+G16</f>
        <v>2737.641</v>
      </c>
    </row>
    <row r="27" s="3" customFormat="1" ht="15.75" customHeight="1"/>
    <row r="28" ht="28.5" customHeight="1"/>
    <row r="29" s="3" customFormat="1" ht="19.5" customHeight="1"/>
    <row r="30" s="3" customFormat="1" ht="19.5" customHeight="1"/>
    <row r="31" s="3" customFormat="1" ht="26.25" customHeight="1"/>
    <row r="36" s="3" customFormat="1" ht="37.5" customHeight="1"/>
    <row r="37" ht="45" customHeight="1"/>
    <row r="38" ht="15" customHeight="1"/>
    <row r="39" ht="90.75" customHeight="1"/>
    <row r="41" s="3" customFormat="1" ht="12.75"/>
    <row r="75" ht="27.75" customHeight="1"/>
    <row r="76" ht="27.75" customHeight="1"/>
    <row r="77" ht="13.5" customHeight="1"/>
    <row r="78" ht="39.75" customHeight="1"/>
    <row r="79" ht="41.25" customHeight="1"/>
    <row r="80" ht="14.25" customHeight="1"/>
    <row r="125" ht="39.75" customHeight="1"/>
  </sheetData>
  <sheetProtection/>
  <mergeCells count="9">
    <mergeCell ref="D2:G2"/>
    <mergeCell ref="E4:G4"/>
    <mergeCell ref="D1:G1"/>
    <mergeCell ref="A5:A6"/>
    <mergeCell ref="B5:B6"/>
    <mergeCell ref="C5:C6"/>
    <mergeCell ref="D5:D6"/>
    <mergeCell ref="E5:G5"/>
    <mergeCell ref="A3:G3"/>
  </mergeCells>
  <printOptions/>
  <pageMargins left="0.5905511811023623" right="0" top="0.5905511811023623" bottom="0.5905511811023623" header="0.275590551181102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8"/>
  <sheetViews>
    <sheetView zoomScalePageLayoutView="0" workbookViewId="0" topLeftCell="A1">
      <selection activeCell="F2" sqref="F2:I2"/>
    </sheetView>
  </sheetViews>
  <sheetFormatPr defaultColWidth="8.140625" defaultRowHeight="12.75"/>
  <cols>
    <col min="1" max="1" width="2.421875" style="2" customWidth="1"/>
    <col min="2" max="2" width="4.57421875" style="0" customWidth="1"/>
    <col min="3" max="3" width="4.00390625" style="0" customWidth="1"/>
    <col min="4" max="4" width="11.8515625" style="0" customWidth="1"/>
    <col min="5" max="5" width="4.57421875" style="0" customWidth="1"/>
    <col min="6" max="6" width="47.00390625" style="0" customWidth="1"/>
    <col min="7" max="7" width="9.421875" style="0" customWidth="1"/>
    <col min="8" max="8" width="9.28125" style="0" customWidth="1"/>
    <col min="9" max="9" width="9.00390625" style="0" customWidth="1"/>
  </cols>
  <sheetData>
    <row r="1" spans="1:9" ht="12.75">
      <c r="A1" s="4"/>
      <c r="B1" s="5"/>
      <c r="C1" s="5"/>
      <c r="D1" s="5"/>
      <c r="E1" s="5"/>
      <c r="F1" s="170" t="s">
        <v>117</v>
      </c>
      <c r="G1" s="170"/>
      <c r="H1" s="185"/>
      <c r="I1" s="185"/>
    </row>
    <row r="2" spans="1:9" ht="66" customHeight="1">
      <c r="A2" s="4"/>
      <c r="B2" s="5"/>
      <c r="C2" s="5"/>
      <c r="D2" s="5"/>
      <c r="E2" s="5"/>
      <c r="F2" s="170" t="s">
        <v>137</v>
      </c>
      <c r="G2" s="171"/>
      <c r="H2" s="171"/>
      <c r="I2" s="171"/>
    </row>
    <row r="3" spans="1:9" ht="12.75">
      <c r="A3" s="184" t="s">
        <v>110</v>
      </c>
      <c r="B3" s="184"/>
      <c r="C3" s="184"/>
      <c r="D3" s="184"/>
      <c r="E3" s="184"/>
      <c r="F3" s="184"/>
      <c r="G3" s="184"/>
      <c r="H3" s="175"/>
      <c r="I3" s="175"/>
    </row>
    <row r="4" spans="1:9" s="1" customFormat="1" ht="12.75">
      <c r="A4" s="184"/>
      <c r="B4" s="184"/>
      <c r="C4" s="184"/>
      <c r="D4" s="184"/>
      <c r="E4" s="184"/>
      <c r="F4" s="184"/>
      <c r="G4" s="184"/>
      <c r="H4" s="175"/>
      <c r="I4" s="175"/>
    </row>
    <row r="5" spans="1:9" s="1" customFormat="1" ht="36" customHeight="1">
      <c r="A5" s="184"/>
      <c r="B5" s="184"/>
      <c r="C5" s="184"/>
      <c r="D5" s="184"/>
      <c r="E5" s="184"/>
      <c r="F5" s="184"/>
      <c r="G5" s="184"/>
      <c r="H5" s="175"/>
      <c r="I5" s="175"/>
    </row>
    <row r="6" spans="1:7" ht="12.75">
      <c r="A6" s="4"/>
      <c r="B6" s="5"/>
      <c r="C6" s="5"/>
      <c r="D6" s="5"/>
      <c r="E6" s="5"/>
      <c r="F6" s="5"/>
      <c r="G6" s="5" t="s">
        <v>8</v>
      </c>
    </row>
    <row r="7" spans="1:9" ht="12.75">
      <c r="A7" s="186" t="s">
        <v>10</v>
      </c>
      <c r="B7" s="188" t="s">
        <v>0</v>
      </c>
      <c r="C7" s="188" t="s">
        <v>1</v>
      </c>
      <c r="D7" s="188" t="s">
        <v>3</v>
      </c>
      <c r="E7" s="186" t="s">
        <v>2</v>
      </c>
      <c r="F7" s="188" t="s">
        <v>27</v>
      </c>
      <c r="G7" s="181" t="s">
        <v>4</v>
      </c>
      <c r="H7" s="182"/>
      <c r="I7" s="182"/>
    </row>
    <row r="8" spans="1:9" ht="14.25">
      <c r="A8" s="187"/>
      <c r="B8" s="189"/>
      <c r="C8" s="189"/>
      <c r="D8" s="189"/>
      <c r="E8" s="187"/>
      <c r="F8" s="189"/>
      <c r="G8" s="149">
        <v>2017</v>
      </c>
      <c r="H8" s="148">
        <v>2018</v>
      </c>
      <c r="I8" s="148">
        <v>2019</v>
      </c>
    </row>
    <row r="9" spans="1:9" ht="12.75">
      <c r="A9" s="6" t="s">
        <v>45</v>
      </c>
      <c r="B9" s="7">
        <v>2</v>
      </c>
      <c r="C9" s="7">
        <v>3</v>
      </c>
      <c r="D9" s="7">
        <v>4</v>
      </c>
      <c r="E9" s="6" t="s">
        <v>51</v>
      </c>
      <c r="F9" s="7">
        <v>6</v>
      </c>
      <c r="G9" s="39">
        <v>7</v>
      </c>
      <c r="H9" s="150">
        <v>8</v>
      </c>
      <c r="I9" s="150">
        <v>9</v>
      </c>
    </row>
    <row r="10" spans="1:9" s="3" customFormat="1" ht="12.75">
      <c r="A10" s="37" t="s">
        <v>45</v>
      </c>
      <c r="B10" s="38" t="s">
        <v>6</v>
      </c>
      <c r="C10" s="38" t="s">
        <v>29</v>
      </c>
      <c r="D10" s="38"/>
      <c r="E10" s="38"/>
      <c r="F10" s="54" t="s">
        <v>5</v>
      </c>
      <c r="G10" s="100">
        <f>SUM(G11+G25+G30)</f>
        <v>1776.85</v>
      </c>
      <c r="H10" s="100">
        <f>SUM(H11+H25+H30)</f>
        <v>1513.65</v>
      </c>
      <c r="I10" s="100">
        <f>SUM(I11+I25+I30)</f>
        <v>1513.65</v>
      </c>
    </row>
    <row r="11" spans="1:9" ht="48">
      <c r="A11" s="9"/>
      <c r="B11" s="10" t="s">
        <v>6</v>
      </c>
      <c r="C11" s="10" t="s">
        <v>7</v>
      </c>
      <c r="D11" s="10"/>
      <c r="E11" s="10"/>
      <c r="F11" s="11" t="s">
        <v>19</v>
      </c>
      <c r="G11" s="14">
        <f>SUM(G13)</f>
        <v>1553.5</v>
      </c>
      <c r="H11" s="14">
        <f>SUM(H13)</f>
        <v>1512.5</v>
      </c>
      <c r="I11" s="14">
        <f>SUM(I13)</f>
        <v>1512.5</v>
      </c>
    </row>
    <row r="12" spans="1:9" ht="60.75" customHeight="1">
      <c r="A12" s="9"/>
      <c r="B12" s="10" t="s">
        <v>6</v>
      </c>
      <c r="C12" s="10" t="s">
        <v>7</v>
      </c>
      <c r="D12" s="10" t="s">
        <v>74</v>
      </c>
      <c r="E12" s="10"/>
      <c r="F12" s="30" t="s">
        <v>113</v>
      </c>
      <c r="G12" s="14"/>
      <c r="H12" s="14"/>
      <c r="I12" s="14"/>
    </row>
    <row r="13" spans="1:9" ht="12.75">
      <c r="A13" s="9"/>
      <c r="B13" s="10" t="s">
        <v>6</v>
      </c>
      <c r="C13" s="10" t="s">
        <v>7</v>
      </c>
      <c r="D13" s="10" t="s">
        <v>85</v>
      </c>
      <c r="E13" s="21"/>
      <c r="F13" s="63" t="s">
        <v>52</v>
      </c>
      <c r="G13" s="14">
        <f>SUM(G14)</f>
        <v>1553.5</v>
      </c>
      <c r="H13" s="14">
        <f>SUM(H14)</f>
        <v>1512.5</v>
      </c>
      <c r="I13" s="14">
        <f>SUM(I14)</f>
        <v>1512.5</v>
      </c>
    </row>
    <row r="14" spans="1:9" ht="38.25">
      <c r="A14" s="9"/>
      <c r="B14" s="10" t="s">
        <v>6</v>
      </c>
      <c r="C14" s="10" t="s">
        <v>7</v>
      </c>
      <c r="D14" s="10" t="s">
        <v>86</v>
      </c>
      <c r="E14" s="21"/>
      <c r="F14" s="23" t="s">
        <v>53</v>
      </c>
      <c r="G14" s="14">
        <f>SUM(G15+G22)</f>
        <v>1553.5</v>
      </c>
      <c r="H14" s="14">
        <f>SUM(H15+H22)</f>
        <v>1512.5</v>
      </c>
      <c r="I14" s="14">
        <f>SUM(I15+I22)</f>
        <v>1512.5</v>
      </c>
    </row>
    <row r="15" spans="1:9" ht="24">
      <c r="A15" s="34"/>
      <c r="B15" s="35" t="s">
        <v>6</v>
      </c>
      <c r="C15" s="35" t="s">
        <v>7</v>
      </c>
      <c r="D15" s="35" t="s">
        <v>88</v>
      </c>
      <c r="E15" s="35"/>
      <c r="F15" s="33" t="s">
        <v>54</v>
      </c>
      <c r="G15" s="36">
        <f>SUM(G16+G18+G20)</f>
        <v>1000.5</v>
      </c>
      <c r="H15" s="36">
        <f>SUM(H16+H18+H20)</f>
        <v>959.5</v>
      </c>
      <c r="I15" s="36">
        <f>SUM(I16+I18+I20)</f>
        <v>959.5</v>
      </c>
    </row>
    <row r="16" spans="1:9" ht="60">
      <c r="A16" s="34"/>
      <c r="B16" s="10" t="s">
        <v>6</v>
      </c>
      <c r="C16" s="10" t="s">
        <v>7</v>
      </c>
      <c r="D16" s="35" t="s">
        <v>88</v>
      </c>
      <c r="E16" s="116">
        <v>100</v>
      </c>
      <c r="F16" s="117" t="s">
        <v>79</v>
      </c>
      <c r="G16" s="36">
        <f>SUM(G17)</f>
        <v>538.6</v>
      </c>
      <c r="H16" s="36">
        <f>SUM(H17)</f>
        <v>538.6</v>
      </c>
      <c r="I16" s="36">
        <f>SUM(I17)</f>
        <v>538.6</v>
      </c>
    </row>
    <row r="17" spans="1:9" ht="24">
      <c r="A17" s="9"/>
      <c r="B17" s="10" t="s">
        <v>6</v>
      </c>
      <c r="C17" s="10" t="s">
        <v>7</v>
      </c>
      <c r="D17" s="35" t="s">
        <v>88</v>
      </c>
      <c r="E17" s="82" t="s">
        <v>33</v>
      </c>
      <c r="F17" s="22" t="s">
        <v>34</v>
      </c>
      <c r="G17" s="29">
        <f>SUM(Вед!G16)</f>
        <v>538.6</v>
      </c>
      <c r="H17" s="29">
        <f>SUM(Вед!H16)</f>
        <v>538.6</v>
      </c>
      <c r="I17" s="29">
        <f>SUM(Вед!I16)</f>
        <v>538.6</v>
      </c>
    </row>
    <row r="18" spans="1:9" ht="24">
      <c r="A18" s="9"/>
      <c r="B18" s="10" t="s">
        <v>6</v>
      </c>
      <c r="C18" s="10" t="s">
        <v>7</v>
      </c>
      <c r="D18" s="35" t="s">
        <v>88</v>
      </c>
      <c r="E18" s="88" t="s">
        <v>80</v>
      </c>
      <c r="F18" s="119" t="s">
        <v>81</v>
      </c>
      <c r="G18" s="29">
        <f>SUM(G19)</f>
        <v>460.9</v>
      </c>
      <c r="H18" s="29">
        <f>SUM(H19)</f>
        <v>420.9</v>
      </c>
      <c r="I18" s="29">
        <f>SUM(I19)</f>
        <v>420.9</v>
      </c>
    </row>
    <row r="19" spans="1:9" ht="25.5">
      <c r="A19" s="9"/>
      <c r="B19" s="10" t="s">
        <v>6</v>
      </c>
      <c r="C19" s="10" t="s">
        <v>7</v>
      </c>
      <c r="D19" s="35" t="s">
        <v>88</v>
      </c>
      <c r="E19" s="82" t="s">
        <v>35</v>
      </c>
      <c r="F19" s="23" t="s">
        <v>36</v>
      </c>
      <c r="G19" s="29">
        <f>SUM(Вед!G18)</f>
        <v>460.9</v>
      </c>
      <c r="H19" s="29">
        <f>SUM(Вед!H18)</f>
        <v>420.9</v>
      </c>
      <c r="I19" s="29">
        <f>SUM(Вед!I18)</f>
        <v>420.9</v>
      </c>
    </row>
    <row r="20" spans="1:9" ht="12.75">
      <c r="A20" s="9"/>
      <c r="B20" s="10" t="s">
        <v>6</v>
      </c>
      <c r="C20" s="10" t="s">
        <v>7</v>
      </c>
      <c r="D20" s="35" t="s">
        <v>88</v>
      </c>
      <c r="E20" s="88" t="s">
        <v>126</v>
      </c>
      <c r="F20" s="89" t="s">
        <v>82</v>
      </c>
      <c r="G20" s="90">
        <f>SUM(G21)</f>
        <v>1</v>
      </c>
      <c r="H20" s="90">
        <f>SUM(H21)</f>
        <v>0</v>
      </c>
      <c r="I20" s="90">
        <f>SUM(I21)</f>
        <v>0</v>
      </c>
    </row>
    <row r="21" spans="1:9" ht="12.75">
      <c r="A21" s="9"/>
      <c r="B21" s="10" t="s">
        <v>6</v>
      </c>
      <c r="C21" s="10" t="s">
        <v>7</v>
      </c>
      <c r="D21" s="35" t="s">
        <v>88</v>
      </c>
      <c r="E21" s="88" t="s">
        <v>125</v>
      </c>
      <c r="F21" s="89" t="s">
        <v>124</v>
      </c>
      <c r="G21" s="90">
        <f>SUM(Вед!G20)</f>
        <v>1</v>
      </c>
      <c r="H21" s="90">
        <f>SUM(Вед!H20)</f>
        <v>0</v>
      </c>
      <c r="I21" s="90">
        <f>SUM(Вед!I20)</f>
        <v>0</v>
      </c>
    </row>
    <row r="22" spans="1:9" ht="24">
      <c r="A22" s="34"/>
      <c r="B22" s="35" t="s">
        <v>6</v>
      </c>
      <c r="C22" s="35" t="s">
        <v>7</v>
      </c>
      <c r="D22" s="35" t="s">
        <v>89</v>
      </c>
      <c r="E22" s="87"/>
      <c r="F22" s="33" t="s">
        <v>55</v>
      </c>
      <c r="G22" s="36">
        <f>G23</f>
        <v>553</v>
      </c>
      <c r="H22" s="36">
        <f>H23</f>
        <v>553</v>
      </c>
      <c r="I22" s="36">
        <f>I23</f>
        <v>553</v>
      </c>
    </row>
    <row r="23" spans="1:9" ht="60">
      <c r="A23" s="34"/>
      <c r="B23" s="10" t="s">
        <v>6</v>
      </c>
      <c r="C23" s="10" t="s">
        <v>7</v>
      </c>
      <c r="D23" s="35" t="s">
        <v>89</v>
      </c>
      <c r="E23" s="116">
        <v>100</v>
      </c>
      <c r="F23" s="117" t="s">
        <v>79</v>
      </c>
      <c r="G23" s="36">
        <f>SUM(G24)</f>
        <v>553</v>
      </c>
      <c r="H23" s="36">
        <f>SUM(H24)</f>
        <v>553</v>
      </c>
      <c r="I23" s="36">
        <f>SUM(I24)</f>
        <v>553</v>
      </c>
    </row>
    <row r="24" spans="1:9" s="3" customFormat="1" ht="24">
      <c r="A24" s="9"/>
      <c r="B24" s="10" t="s">
        <v>6</v>
      </c>
      <c r="C24" s="10" t="s">
        <v>7</v>
      </c>
      <c r="D24" s="35" t="s">
        <v>89</v>
      </c>
      <c r="E24" s="82" t="s">
        <v>33</v>
      </c>
      <c r="F24" s="22" t="s">
        <v>34</v>
      </c>
      <c r="G24" s="29">
        <f>SUM(Вед!G23)</f>
        <v>553</v>
      </c>
      <c r="H24" s="29">
        <f>SUM(Вед!H23)</f>
        <v>553</v>
      </c>
      <c r="I24" s="29">
        <f>SUM(Вед!I23)</f>
        <v>553</v>
      </c>
    </row>
    <row r="25" spans="1:9" s="3" customFormat="1" ht="12.75">
      <c r="A25" s="9"/>
      <c r="B25" s="10" t="s">
        <v>6</v>
      </c>
      <c r="C25" s="10" t="s">
        <v>31</v>
      </c>
      <c r="D25" s="10"/>
      <c r="E25" s="21"/>
      <c r="F25" s="32" t="s">
        <v>25</v>
      </c>
      <c r="G25" s="29">
        <f>SUM(G26)</f>
        <v>1</v>
      </c>
      <c r="H25" s="29">
        <f aca="true" t="shared" si="0" ref="H25:I28">SUM(H26)</f>
        <v>1</v>
      </c>
      <c r="I25" s="29">
        <f t="shared" si="0"/>
        <v>1</v>
      </c>
    </row>
    <row r="26" spans="1:9" s="3" customFormat="1" ht="24">
      <c r="A26" s="9"/>
      <c r="B26" s="10" t="s">
        <v>6</v>
      </c>
      <c r="C26" s="10" t="s">
        <v>31</v>
      </c>
      <c r="D26" s="10" t="s">
        <v>78</v>
      </c>
      <c r="E26" s="21"/>
      <c r="F26" s="22" t="s">
        <v>56</v>
      </c>
      <c r="G26" s="29">
        <f>SUM(G27)</f>
        <v>1</v>
      </c>
      <c r="H26" s="29">
        <f t="shared" si="0"/>
        <v>1</v>
      </c>
      <c r="I26" s="29">
        <f t="shared" si="0"/>
        <v>1</v>
      </c>
    </row>
    <row r="27" spans="1:9" s="3" customFormat="1" ht="12.75">
      <c r="A27" s="9"/>
      <c r="B27" s="10" t="s">
        <v>6</v>
      </c>
      <c r="C27" s="10" t="s">
        <v>31</v>
      </c>
      <c r="D27" s="10" t="s">
        <v>90</v>
      </c>
      <c r="E27" s="21"/>
      <c r="F27" s="22" t="s">
        <v>26</v>
      </c>
      <c r="G27" s="29">
        <f>SUM(G28)</f>
        <v>1</v>
      </c>
      <c r="H27" s="29">
        <f t="shared" si="0"/>
        <v>1</v>
      </c>
      <c r="I27" s="29">
        <f t="shared" si="0"/>
        <v>1</v>
      </c>
    </row>
    <row r="28" spans="1:9" s="3" customFormat="1" ht="12.75">
      <c r="A28" s="9"/>
      <c r="B28" s="10" t="s">
        <v>6</v>
      </c>
      <c r="C28" s="10" t="s">
        <v>31</v>
      </c>
      <c r="D28" s="10" t="s">
        <v>90</v>
      </c>
      <c r="E28" s="123">
        <v>800</v>
      </c>
      <c r="F28" s="119" t="s">
        <v>82</v>
      </c>
      <c r="G28" s="29">
        <f>SUM(G29)</f>
        <v>1</v>
      </c>
      <c r="H28" s="29">
        <f t="shared" si="0"/>
        <v>1</v>
      </c>
      <c r="I28" s="29">
        <f t="shared" si="0"/>
        <v>1</v>
      </c>
    </row>
    <row r="29" spans="1:9" s="3" customFormat="1" ht="12.75">
      <c r="A29" s="9"/>
      <c r="B29" s="10" t="s">
        <v>6</v>
      </c>
      <c r="C29" s="10" t="s">
        <v>31</v>
      </c>
      <c r="D29" s="10" t="s">
        <v>90</v>
      </c>
      <c r="E29" s="92">
        <v>870</v>
      </c>
      <c r="F29" s="22" t="s">
        <v>32</v>
      </c>
      <c r="G29" s="15">
        <f>SUM(Вед!G28)</f>
        <v>1</v>
      </c>
      <c r="H29" s="15">
        <f>SUM(Вед!H28)</f>
        <v>1</v>
      </c>
      <c r="I29" s="15">
        <f>SUM(Вед!I28)</f>
        <v>1</v>
      </c>
    </row>
    <row r="30" spans="1:9" s="3" customFormat="1" ht="24">
      <c r="A30" s="9"/>
      <c r="B30" s="79" t="s">
        <v>6</v>
      </c>
      <c r="C30" s="79" t="s">
        <v>48</v>
      </c>
      <c r="D30" s="10" t="s">
        <v>72</v>
      </c>
      <c r="E30" s="124"/>
      <c r="F30" s="30" t="s">
        <v>98</v>
      </c>
      <c r="G30" s="14">
        <f>SUM(G31)</f>
        <v>222.35</v>
      </c>
      <c r="H30" s="14">
        <f>SUM(H31)</f>
        <v>0.15</v>
      </c>
      <c r="I30" s="14">
        <f>SUM(I31)</f>
        <v>0.15</v>
      </c>
    </row>
    <row r="31" spans="1:9" s="3" customFormat="1" ht="12.75">
      <c r="A31" s="9"/>
      <c r="B31" s="79" t="s">
        <v>6</v>
      </c>
      <c r="C31" s="79" t="s">
        <v>48</v>
      </c>
      <c r="D31" s="10"/>
      <c r="E31" s="124"/>
      <c r="F31" s="132" t="s">
        <v>49</v>
      </c>
      <c r="G31" s="14">
        <f>SUM(G32+G41+G38+G35)</f>
        <v>222.35</v>
      </c>
      <c r="H31" s="14">
        <f>SUM(H32+H41+H38+H35)</f>
        <v>0.15</v>
      </c>
      <c r="I31" s="14">
        <f>SUM(I32+I41+I38+I35)</f>
        <v>0.15</v>
      </c>
    </row>
    <row r="32" spans="1:9" s="3" customFormat="1" ht="72">
      <c r="A32" s="9"/>
      <c r="B32" s="10" t="s">
        <v>6</v>
      </c>
      <c r="C32" s="10" t="s">
        <v>48</v>
      </c>
      <c r="D32" s="10" t="s">
        <v>73</v>
      </c>
      <c r="E32" s="81"/>
      <c r="F32" s="11" t="s">
        <v>63</v>
      </c>
      <c r="G32" s="14">
        <f aca="true" t="shared" si="1" ref="G32:I33">SUM(G33)</f>
        <v>0.15</v>
      </c>
      <c r="H32" s="14">
        <f t="shared" si="1"/>
        <v>0.15</v>
      </c>
      <c r="I32" s="14">
        <f t="shared" si="1"/>
        <v>0.15</v>
      </c>
    </row>
    <row r="33" spans="1:9" s="3" customFormat="1" ht="24">
      <c r="A33" s="9"/>
      <c r="B33" s="10" t="s">
        <v>6</v>
      </c>
      <c r="C33" s="10" t="s">
        <v>48</v>
      </c>
      <c r="D33" s="10" t="s">
        <v>73</v>
      </c>
      <c r="E33" s="88" t="s">
        <v>80</v>
      </c>
      <c r="F33" s="119" t="s">
        <v>81</v>
      </c>
      <c r="G33" s="14">
        <f t="shared" si="1"/>
        <v>0.15</v>
      </c>
      <c r="H33" s="14">
        <f t="shared" si="1"/>
        <v>0.15</v>
      </c>
      <c r="I33" s="14">
        <f t="shared" si="1"/>
        <v>0.15</v>
      </c>
    </row>
    <row r="34" spans="1:9" s="3" customFormat="1" ht="25.5">
      <c r="A34" s="9"/>
      <c r="B34" s="10" t="s">
        <v>6</v>
      </c>
      <c r="C34" s="10" t="s">
        <v>48</v>
      </c>
      <c r="D34" s="10" t="s">
        <v>73</v>
      </c>
      <c r="E34" s="88" t="s">
        <v>35</v>
      </c>
      <c r="F34" s="80" t="s">
        <v>36</v>
      </c>
      <c r="G34" s="14">
        <f>SUM(Вед!G33)</f>
        <v>0.15</v>
      </c>
      <c r="H34" s="14">
        <f>SUM(Вед!H33)</f>
        <v>0.15</v>
      </c>
      <c r="I34" s="14">
        <f>SUM(Вед!I33)</f>
        <v>0.15</v>
      </c>
    </row>
    <row r="35" spans="1:9" s="3" customFormat="1" ht="48">
      <c r="A35" s="9"/>
      <c r="B35" s="10" t="s">
        <v>6</v>
      </c>
      <c r="C35" s="10" t="s">
        <v>48</v>
      </c>
      <c r="D35" s="10" t="s">
        <v>127</v>
      </c>
      <c r="E35" s="88"/>
      <c r="F35" s="167" t="s">
        <v>128</v>
      </c>
      <c r="G35" s="153">
        <f aca="true" t="shared" si="2" ref="G35:I36">SUM(G36)</f>
        <v>2.2</v>
      </c>
      <c r="H35" s="153">
        <f t="shared" si="2"/>
        <v>0</v>
      </c>
      <c r="I35" s="153">
        <f t="shared" si="2"/>
        <v>0</v>
      </c>
    </row>
    <row r="36" spans="1:9" s="3" customFormat="1" ht="60">
      <c r="A36" s="9"/>
      <c r="B36" s="10" t="s">
        <v>6</v>
      </c>
      <c r="C36" s="10" t="s">
        <v>48</v>
      </c>
      <c r="D36" s="10" t="s">
        <v>127</v>
      </c>
      <c r="E36" s="168">
        <v>100</v>
      </c>
      <c r="F36" s="169" t="s">
        <v>79</v>
      </c>
      <c r="G36" s="153">
        <f t="shared" si="2"/>
        <v>2.2</v>
      </c>
      <c r="H36" s="153">
        <f t="shared" si="2"/>
        <v>0</v>
      </c>
      <c r="I36" s="153">
        <f t="shared" si="2"/>
        <v>0</v>
      </c>
    </row>
    <row r="37" spans="1:9" s="3" customFormat="1" ht="24">
      <c r="A37" s="9"/>
      <c r="B37" s="10" t="s">
        <v>6</v>
      </c>
      <c r="C37" s="10" t="s">
        <v>48</v>
      </c>
      <c r="D37" s="10" t="s">
        <v>127</v>
      </c>
      <c r="E37" s="88" t="s">
        <v>33</v>
      </c>
      <c r="F37" s="89" t="s">
        <v>34</v>
      </c>
      <c r="G37" s="153">
        <f>SUM(Вед!G36)</f>
        <v>2.2</v>
      </c>
      <c r="H37" s="153">
        <f>SUM(Вед!H36)</f>
        <v>0</v>
      </c>
      <c r="I37" s="153">
        <f>SUM(Вед!I36)</f>
        <v>0</v>
      </c>
    </row>
    <row r="38" spans="1:9" s="3" customFormat="1" ht="24">
      <c r="A38" s="9"/>
      <c r="B38" s="10" t="s">
        <v>6</v>
      </c>
      <c r="C38" s="10" t="s">
        <v>48</v>
      </c>
      <c r="D38" s="158" t="s">
        <v>114</v>
      </c>
      <c r="E38" s="158"/>
      <c r="F38" s="55" t="s">
        <v>115</v>
      </c>
      <c r="G38" s="14">
        <f aca="true" t="shared" si="3" ref="G38:I39">SUM(G39)</f>
        <v>20</v>
      </c>
      <c r="H38" s="14">
        <f t="shared" si="3"/>
        <v>0</v>
      </c>
      <c r="I38" s="14">
        <f t="shared" si="3"/>
        <v>0</v>
      </c>
    </row>
    <row r="39" spans="1:9" s="3" customFormat="1" ht="24">
      <c r="A39" s="9"/>
      <c r="B39" s="10" t="s">
        <v>6</v>
      </c>
      <c r="C39" s="10" t="s">
        <v>48</v>
      </c>
      <c r="D39" s="158" t="s">
        <v>114</v>
      </c>
      <c r="E39" s="88" t="s">
        <v>80</v>
      </c>
      <c r="F39" s="119" t="s">
        <v>81</v>
      </c>
      <c r="G39" s="14">
        <f t="shared" si="3"/>
        <v>20</v>
      </c>
      <c r="H39" s="14">
        <f t="shared" si="3"/>
        <v>0</v>
      </c>
      <c r="I39" s="14">
        <f t="shared" si="3"/>
        <v>0</v>
      </c>
    </row>
    <row r="40" spans="1:9" s="3" customFormat="1" ht="25.5">
      <c r="A40" s="9"/>
      <c r="B40" s="10" t="s">
        <v>6</v>
      </c>
      <c r="C40" s="10" t="s">
        <v>48</v>
      </c>
      <c r="D40" s="158" t="s">
        <v>114</v>
      </c>
      <c r="E40" s="151" t="s">
        <v>35</v>
      </c>
      <c r="F40" s="152" t="s">
        <v>36</v>
      </c>
      <c r="G40" s="159">
        <f>SUM(Вед!G39)</f>
        <v>20</v>
      </c>
      <c r="H40" s="159">
        <f>SUM(Вед!H39)</f>
        <v>0</v>
      </c>
      <c r="I40" s="159">
        <f>SUM(Вед!I39)</f>
        <v>0</v>
      </c>
    </row>
    <row r="41" spans="1:9" s="3" customFormat="1" ht="38.25">
      <c r="A41" s="9"/>
      <c r="B41" s="10" t="s">
        <v>6</v>
      </c>
      <c r="C41" s="10" t="s">
        <v>48</v>
      </c>
      <c r="D41" s="106" t="s">
        <v>105</v>
      </c>
      <c r="E41" s="88"/>
      <c r="F41" s="80" t="s">
        <v>106</v>
      </c>
      <c r="G41" s="14">
        <f aca="true" t="shared" si="4" ref="G41:I42">SUM(G42)</f>
        <v>200</v>
      </c>
      <c r="H41" s="14">
        <f t="shared" si="4"/>
        <v>0</v>
      </c>
      <c r="I41" s="14">
        <f t="shared" si="4"/>
        <v>0</v>
      </c>
    </row>
    <row r="42" spans="1:9" s="3" customFormat="1" ht="24">
      <c r="A42" s="9"/>
      <c r="B42" s="10" t="s">
        <v>6</v>
      </c>
      <c r="C42" s="10" t="s">
        <v>48</v>
      </c>
      <c r="D42" s="106" t="s">
        <v>105</v>
      </c>
      <c r="E42" s="88" t="s">
        <v>80</v>
      </c>
      <c r="F42" s="119" t="s">
        <v>81</v>
      </c>
      <c r="G42" s="14">
        <f t="shared" si="4"/>
        <v>200</v>
      </c>
      <c r="H42" s="14">
        <f t="shared" si="4"/>
        <v>0</v>
      </c>
      <c r="I42" s="14">
        <f t="shared" si="4"/>
        <v>0</v>
      </c>
    </row>
    <row r="43" spans="1:9" s="3" customFormat="1" ht="25.5">
      <c r="A43" s="9"/>
      <c r="B43" s="10" t="s">
        <v>6</v>
      </c>
      <c r="C43" s="10" t="s">
        <v>48</v>
      </c>
      <c r="D43" s="106" t="s">
        <v>105</v>
      </c>
      <c r="E43" s="88" t="s">
        <v>35</v>
      </c>
      <c r="F43" s="80" t="s">
        <v>36</v>
      </c>
      <c r="G43" s="14">
        <f>SUM(Вед!G42)</f>
        <v>200</v>
      </c>
      <c r="H43" s="14">
        <f>SUM(Вед!H42)</f>
        <v>0</v>
      </c>
      <c r="I43" s="14">
        <f>SUM(Вед!I42)</f>
        <v>0</v>
      </c>
    </row>
    <row r="44" spans="1:9" s="3" customFormat="1" ht="12.75">
      <c r="A44" s="44" t="s">
        <v>11</v>
      </c>
      <c r="B44" s="38" t="s">
        <v>14</v>
      </c>
      <c r="C44" s="38" t="s">
        <v>29</v>
      </c>
      <c r="D44" s="38"/>
      <c r="E44" s="38"/>
      <c r="F44" s="49" t="s">
        <v>15</v>
      </c>
      <c r="G44" s="50">
        <f>SUM(G45)</f>
        <v>69.6</v>
      </c>
      <c r="H44" s="50">
        <f aca="true" t="shared" si="5" ref="H44:I47">SUM(H45)</f>
        <v>69.6</v>
      </c>
      <c r="I44" s="50">
        <f t="shared" si="5"/>
        <v>69.6</v>
      </c>
    </row>
    <row r="45" spans="1:9" s="3" customFormat="1" ht="62.25" customHeight="1">
      <c r="A45" s="9"/>
      <c r="B45" s="10" t="s">
        <v>14</v>
      </c>
      <c r="C45" s="10" t="s">
        <v>29</v>
      </c>
      <c r="D45" s="10" t="s">
        <v>74</v>
      </c>
      <c r="E45" s="10"/>
      <c r="F45" s="30" t="s">
        <v>113</v>
      </c>
      <c r="G45" s="29">
        <f>SUM(G46)</f>
        <v>69.6</v>
      </c>
      <c r="H45" s="29">
        <f t="shared" si="5"/>
        <v>69.6</v>
      </c>
      <c r="I45" s="29">
        <f t="shared" si="5"/>
        <v>69.6</v>
      </c>
    </row>
    <row r="46" spans="1:9" s="3" customFormat="1" ht="27" customHeight="1">
      <c r="A46" s="9"/>
      <c r="B46" s="10" t="s">
        <v>14</v>
      </c>
      <c r="C46" s="10" t="s">
        <v>29</v>
      </c>
      <c r="D46" s="10" t="s">
        <v>72</v>
      </c>
      <c r="E46" s="10"/>
      <c r="F46" s="30" t="s">
        <v>98</v>
      </c>
      <c r="G46" s="29">
        <f>SUM(G47)</f>
        <v>69.6</v>
      </c>
      <c r="H46" s="29">
        <f t="shared" si="5"/>
        <v>69.6</v>
      </c>
      <c r="I46" s="29">
        <f t="shared" si="5"/>
        <v>69.6</v>
      </c>
    </row>
    <row r="47" spans="1:9" s="3" customFormat="1" ht="12.75">
      <c r="A47" s="34"/>
      <c r="B47" s="35" t="s">
        <v>14</v>
      </c>
      <c r="C47" s="35" t="s">
        <v>20</v>
      </c>
      <c r="D47" s="35"/>
      <c r="E47" s="35"/>
      <c r="F47" s="40" t="s">
        <v>16</v>
      </c>
      <c r="G47" s="41">
        <f>SUM(G48)</f>
        <v>69.6</v>
      </c>
      <c r="H47" s="41">
        <f t="shared" si="5"/>
        <v>69.6</v>
      </c>
      <c r="I47" s="41">
        <f t="shared" si="5"/>
        <v>69.6</v>
      </c>
    </row>
    <row r="48" spans="1:9" s="3" customFormat="1" ht="36">
      <c r="A48" s="9"/>
      <c r="B48" s="10" t="s">
        <v>14</v>
      </c>
      <c r="C48" s="10" t="s">
        <v>20</v>
      </c>
      <c r="D48" s="10" t="s">
        <v>75</v>
      </c>
      <c r="E48" s="10"/>
      <c r="F48" s="11" t="s">
        <v>102</v>
      </c>
      <c r="G48" s="15">
        <f>SUM(G49+G51)</f>
        <v>69.6</v>
      </c>
      <c r="H48" s="15">
        <f>SUM(H49+H51)</f>
        <v>69.6</v>
      </c>
      <c r="I48" s="15">
        <f>SUM(I49+I51)</f>
        <v>69.6</v>
      </c>
    </row>
    <row r="49" spans="1:9" s="3" customFormat="1" ht="60">
      <c r="A49" s="9"/>
      <c r="B49" s="10" t="s">
        <v>14</v>
      </c>
      <c r="C49" s="10" t="s">
        <v>20</v>
      </c>
      <c r="D49" s="10" t="s">
        <v>75</v>
      </c>
      <c r="E49" s="116">
        <v>100</v>
      </c>
      <c r="F49" s="117" t="s">
        <v>79</v>
      </c>
      <c r="G49" s="15">
        <f>SUM(G50)</f>
        <v>63.034</v>
      </c>
      <c r="H49" s="15">
        <f>SUM(H50)</f>
        <v>63.034</v>
      </c>
      <c r="I49" s="15">
        <f>SUM(I50)</f>
        <v>63.034</v>
      </c>
    </row>
    <row r="50" spans="1:9" s="3" customFormat="1" ht="24">
      <c r="A50" s="9"/>
      <c r="B50" s="10" t="s">
        <v>14</v>
      </c>
      <c r="C50" s="10" t="s">
        <v>20</v>
      </c>
      <c r="D50" s="10" t="s">
        <v>75</v>
      </c>
      <c r="E50" s="82" t="s">
        <v>33</v>
      </c>
      <c r="F50" s="22" t="s">
        <v>34</v>
      </c>
      <c r="G50" s="15">
        <f>SUM(Вед!G49)</f>
        <v>63.034</v>
      </c>
      <c r="H50" s="15">
        <f>SUM(Вед!H49)</f>
        <v>63.034</v>
      </c>
      <c r="I50" s="15">
        <f>SUM(Вед!I49)</f>
        <v>63.034</v>
      </c>
    </row>
    <row r="51" spans="1:9" s="3" customFormat="1" ht="24">
      <c r="A51" s="9"/>
      <c r="B51" s="10" t="s">
        <v>14</v>
      </c>
      <c r="C51" s="10" t="s">
        <v>20</v>
      </c>
      <c r="D51" s="10" t="s">
        <v>75</v>
      </c>
      <c r="E51" s="88" t="s">
        <v>80</v>
      </c>
      <c r="F51" s="119" t="s">
        <v>81</v>
      </c>
      <c r="G51" s="15">
        <f>SUM(G52)</f>
        <v>6.566</v>
      </c>
      <c r="H51" s="15">
        <f>SUM(H52)</f>
        <v>6.566</v>
      </c>
      <c r="I51" s="15">
        <f>SUM(I52)</f>
        <v>6.566</v>
      </c>
    </row>
    <row r="52" spans="1:9" ht="25.5">
      <c r="A52" s="9"/>
      <c r="B52" s="10" t="s">
        <v>14</v>
      </c>
      <c r="C52" s="10" t="s">
        <v>20</v>
      </c>
      <c r="D52" s="10" t="s">
        <v>75</v>
      </c>
      <c r="E52" s="82" t="s">
        <v>35</v>
      </c>
      <c r="F52" s="23" t="s">
        <v>36</v>
      </c>
      <c r="G52" s="15">
        <f>SUM(Вед!G51)</f>
        <v>6.566</v>
      </c>
      <c r="H52" s="15">
        <f>SUM(Вед!H51)</f>
        <v>6.566</v>
      </c>
      <c r="I52" s="15">
        <f>SUM(Вед!I51)</f>
        <v>6.566</v>
      </c>
    </row>
    <row r="53" spans="1:9" ht="24">
      <c r="A53" s="44" t="s">
        <v>46</v>
      </c>
      <c r="B53" s="38" t="s">
        <v>20</v>
      </c>
      <c r="C53" s="38" t="s">
        <v>29</v>
      </c>
      <c r="D53" s="45"/>
      <c r="E53" s="46"/>
      <c r="F53" s="47" t="s">
        <v>37</v>
      </c>
      <c r="G53" s="48">
        <f>SUM(G54)</f>
        <v>132.4</v>
      </c>
      <c r="H53" s="48">
        <f aca="true" t="shared" si="6" ref="H53:I55">SUM(H54)</f>
        <v>102.4</v>
      </c>
      <c r="I53" s="48">
        <f t="shared" si="6"/>
        <v>102.4</v>
      </c>
    </row>
    <row r="54" spans="1:9" ht="62.25" customHeight="1">
      <c r="A54" s="9"/>
      <c r="B54" s="10" t="s">
        <v>20</v>
      </c>
      <c r="C54" s="10" t="s">
        <v>29</v>
      </c>
      <c r="D54" s="10" t="s">
        <v>74</v>
      </c>
      <c r="E54" s="24"/>
      <c r="F54" s="30" t="s">
        <v>113</v>
      </c>
      <c r="G54" s="15">
        <f>SUM(G55)</f>
        <v>132.4</v>
      </c>
      <c r="H54" s="15">
        <f t="shared" si="6"/>
        <v>102.4</v>
      </c>
      <c r="I54" s="15">
        <f t="shared" si="6"/>
        <v>102.4</v>
      </c>
    </row>
    <row r="55" spans="1:9" ht="36">
      <c r="A55" s="9"/>
      <c r="B55" s="10" t="s">
        <v>20</v>
      </c>
      <c r="C55" s="10" t="s">
        <v>29</v>
      </c>
      <c r="D55" s="10" t="s">
        <v>76</v>
      </c>
      <c r="E55" s="24"/>
      <c r="F55" s="25" t="s">
        <v>99</v>
      </c>
      <c r="G55" s="15">
        <f>SUM(G56)</f>
        <v>132.4</v>
      </c>
      <c r="H55" s="15">
        <f t="shared" si="6"/>
        <v>102.4</v>
      </c>
      <c r="I55" s="15">
        <f t="shared" si="6"/>
        <v>102.4</v>
      </c>
    </row>
    <row r="56" spans="1:9" s="3" customFormat="1" ht="12.75">
      <c r="A56" s="34"/>
      <c r="B56" s="35" t="s">
        <v>20</v>
      </c>
      <c r="C56" s="35" t="s">
        <v>38</v>
      </c>
      <c r="D56" s="35"/>
      <c r="E56" s="43"/>
      <c r="F56" s="133" t="s">
        <v>39</v>
      </c>
      <c r="G56" s="42">
        <f>SUM(G57+G60)</f>
        <v>132.4</v>
      </c>
      <c r="H56" s="42">
        <f>SUM(H57+H60)</f>
        <v>102.4</v>
      </c>
      <c r="I56" s="42">
        <f>SUM(I57+I60)</f>
        <v>102.4</v>
      </c>
    </row>
    <row r="57" spans="1:9" s="3" customFormat="1" ht="25.5" customHeight="1">
      <c r="A57" s="34"/>
      <c r="B57" s="35" t="s">
        <v>20</v>
      </c>
      <c r="C57" s="105" t="s">
        <v>38</v>
      </c>
      <c r="D57" s="106" t="s">
        <v>91</v>
      </c>
      <c r="E57" s="56"/>
      <c r="F57" s="55" t="s">
        <v>70</v>
      </c>
      <c r="G57" s="15">
        <f aca="true" t="shared" si="7" ref="G57:I58">SUM(G58)</f>
        <v>70</v>
      </c>
      <c r="H57" s="15">
        <f t="shared" si="7"/>
        <v>40</v>
      </c>
      <c r="I57" s="15">
        <f t="shared" si="7"/>
        <v>40</v>
      </c>
    </row>
    <row r="58" spans="1:9" s="3" customFormat="1" ht="25.5" customHeight="1">
      <c r="A58" s="34"/>
      <c r="B58" s="35" t="s">
        <v>20</v>
      </c>
      <c r="C58" s="105" t="s">
        <v>38</v>
      </c>
      <c r="D58" s="106" t="s">
        <v>91</v>
      </c>
      <c r="E58" s="88" t="s">
        <v>80</v>
      </c>
      <c r="F58" s="119" t="s">
        <v>81</v>
      </c>
      <c r="G58" s="15">
        <f t="shared" si="7"/>
        <v>70</v>
      </c>
      <c r="H58" s="15">
        <f t="shared" si="7"/>
        <v>40</v>
      </c>
      <c r="I58" s="15">
        <f t="shared" si="7"/>
        <v>40</v>
      </c>
    </row>
    <row r="59" spans="1:9" s="3" customFormat="1" ht="25.5">
      <c r="A59" s="34"/>
      <c r="B59" s="35" t="s">
        <v>20</v>
      </c>
      <c r="C59" s="105" t="s">
        <v>38</v>
      </c>
      <c r="D59" s="106" t="s">
        <v>91</v>
      </c>
      <c r="E59" s="88" t="s">
        <v>35</v>
      </c>
      <c r="F59" s="80" t="s">
        <v>36</v>
      </c>
      <c r="G59" s="15">
        <f>SUM(Вед!G58)</f>
        <v>70</v>
      </c>
      <c r="H59" s="15">
        <f>SUM(Вед!H58)</f>
        <v>40</v>
      </c>
      <c r="I59" s="15">
        <f>SUM(Вед!I58)</f>
        <v>40</v>
      </c>
    </row>
    <row r="60" spans="1:9" s="3" customFormat="1" ht="24">
      <c r="A60" s="9"/>
      <c r="B60" s="10" t="s">
        <v>20</v>
      </c>
      <c r="C60" s="10" t="s">
        <v>38</v>
      </c>
      <c r="D60" s="106" t="s">
        <v>97</v>
      </c>
      <c r="E60" s="24"/>
      <c r="F60" s="22" t="s">
        <v>57</v>
      </c>
      <c r="G60" s="15">
        <f aca="true" t="shared" si="8" ref="G60:I61">SUM(G61)</f>
        <v>62.4</v>
      </c>
      <c r="H60" s="15">
        <f t="shared" si="8"/>
        <v>62.4</v>
      </c>
      <c r="I60" s="15">
        <f t="shared" si="8"/>
        <v>62.4</v>
      </c>
    </row>
    <row r="61" spans="1:9" s="3" customFormat="1" ht="24">
      <c r="A61" s="9"/>
      <c r="B61" s="10" t="s">
        <v>20</v>
      </c>
      <c r="C61" s="10" t="s">
        <v>38</v>
      </c>
      <c r="D61" s="106" t="s">
        <v>97</v>
      </c>
      <c r="E61" s="88" t="s">
        <v>80</v>
      </c>
      <c r="F61" s="119" t="s">
        <v>81</v>
      </c>
      <c r="G61" s="15">
        <f t="shared" si="8"/>
        <v>62.4</v>
      </c>
      <c r="H61" s="15">
        <f t="shared" si="8"/>
        <v>62.4</v>
      </c>
      <c r="I61" s="15">
        <f t="shared" si="8"/>
        <v>62.4</v>
      </c>
    </row>
    <row r="62" spans="1:9" s="3" customFormat="1" ht="25.5">
      <c r="A62" s="9"/>
      <c r="B62" s="10" t="s">
        <v>20</v>
      </c>
      <c r="C62" s="10" t="s">
        <v>38</v>
      </c>
      <c r="D62" s="106" t="s">
        <v>97</v>
      </c>
      <c r="E62" s="82" t="s">
        <v>35</v>
      </c>
      <c r="F62" s="23" t="s">
        <v>36</v>
      </c>
      <c r="G62" s="15">
        <f>SUM(Вед!G61)</f>
        <v>62.4</v>
      </c>
      <c r="H62" s="15">
        <f>SUM(Вед!H61)</f>
        <v>62.4</v>
      </c>
      <c r="I62" s="15">
        <f>SUM(Вед!I61)</f>
        <v>62.4</v>
      </c>
    </row>
    <row r="63" spans="1:9" s="3" customFormat="1" ht="12.75">
      <c r="A63" s="37" t="s">
        <v>47</v>
      </c>
      <c r="B63" s="98" t="s">
        <v>7</v>
      </c>
      <c r="C63" s="98" t="s">
        <v>29</v>
      </c>
      <c r="D63" s="98"/>
      <c r="E63" s="99"/>
      <c r="F63" s="101" t="s">
        <v>65</v>
      </c>
      <c r="G63" s="48">
        <f aca="true" t="shared" si="9" ref="G63:I68">SUM(G64)</f>
        <v>776.768</v>
      </c>
      <c r="H63" s="48">
        <f t="shared" si="9"/>
        <v>434.588</v>
      </c>
      <c r="I63" s="48">
        <f t="shared" si="9"/>
        <v>468.091</v>
      </c>
    </row>
    <row r="64" spans="1:9" s="3" customFormat="1" ht="63" customHeight="1">
      <c r="A64" s="9"/>
      <c r="B64" s="10" t="s">
        <v>7</v>
      </c>
      <c r="C64" s="10" t="s">
        <v>29</v>
      </c>
      <c r="D64" s="10" t="s">
        <v>74</v>
      </c>
      <c r="E64" s="88"/>
      <c r="F64" s="30" t="s">
        <v>113</v>
      </c>
      <c r="G64" s="15">
        <f t="shared" si="9"/>
        <v>776.768</v>
      </c>
      <c r="H64" s="15">
        <f t="shared" si="9"/>
        <v>434.588</v>
      </c>
      <c r="I64" s="15">
        <f t="shared" si="9"/>
        <v>468.091</v>
      </c>
    </row>
    <row r="65" spans="1:9" s="3" customFormat="1" ht="36">
      <c r="A65" s="9"/>
      <c r="B65" s="10" t="s">
        <v>7</v>
      </c>
      <c r="C65" s="10" t="s">
        <v>29</v>
      </c>
      <c r="D65" s="10" t="s">
        <v>77</v>
      </c>
      <c r="E65" s="88"/>
      <c r="F65" s="114" t="s">
        <v>100</v>
      </c>
      <c r="G65" s="15">
        <f t="shared" si="9"/>
        <v>776.768</v>
      </c>
      <c r="H65" s="15">
        <f t="shared" si="9"/>
        <v>434.588</v>
      </c>
      <c r="I65" s="15">
        <f t="shared" si="9"/>
        <v>468.091</v>
      </c>
    </row>
    <row r="66" spans="1:9" s="3" customFormat="1" ht="12.75">
      <c r="A66" s="9"/>
      <c r="B66" s="10" t="s">
        <v>7</v>
      </c>
      <c r="C66" s="10" t="s">
        <v>66</v>
      </c>
      <c r="D66" s="10"/>
      <c r="E66" s="88"/>
      <c r="F66" s="128" t="s">
        <v>67</v>
      </c>
      <c r="G66" s="15">
        <f t="shared" si="9"/>
        <v>776.768</v>
      </c>
      <c r="H66" s="15">
        <f t="shared" si="9"/>
        <v>434.588</v>
      </c>
      <c r="I66" s="15">
        <f t="shared" si="9"/>
        <v>468.091</v>
      </c>
    </row>
    <row r="67" spans="1:9" s="3" customFormat="1" ht="25.5">
      <c r="A67" s="9"/>
      <c r="B67" s="10" t="s">
        <v>7</v>
      </c>
      <c r="C67" s="10" t="s">
        <v>66</v>
      </c>
      <c r="D67" s="10" t="s">
        <v>92</v>
      </c>
      <c r="E67" s="88"/>
      <c r="F67" s="80" t="s">
        <v>68</v>
      </c>
      <c r="G67" s="15">
        <f t="shared" si="9"/>
        <v>776.768</v>
      </c>
      <c r="H67" s="15">
        <f t="shared" si="9"/>
        <v>434.588</v>
      </c>
      <c r="I67" s="15">
        <f t="shared" si="9"/>
        <v>468.091</v>
      </c>
    </row>
    <row r="68" spans="1:9" s="3" customFormat="1" ht="24">
      <c r="A68" s="9"/>
      <c r="B68" s="10" t="s">
        <v>7</v>
      </c>
      <c r="C68" s="10" t="s">
        <v>66</v>
      </c>
      <c r="D68" s="10" t="s">
        <v>92</v>
      </c>
      <c r="E68" s="88" t="s">
        <v>80</v>
      </c>
      <c r="F68" s="119" t="s">
        <v>81</v>
      </c>
      <c r="G68" s="15">
        <f t="shared" si="9"/>
        <v>776.768</v>
      </c>
      <c r="H68" s="15">
        <f t="shared" si="9"/>
        <v>434.588</v>
      </c>
      <c r="I68" s="15">
        <f t="shared" si="9"/>
        <v>468.091</v>
      </c>
    </row>
    <row r="69" spans="1:9" s="3" customFormat="1" ht="25.5">
      <c r="A69" s="9"/>
      <c r="B69" s="10" t="s">
        <v>7</v>
      </c>
      <c r="C69" s="10" t="s">
        <v>66</v>
      </c>
      <c r="D69" s="10" t="s">
        <v>92</v>
      </c>
      <c r="E69" s="88" t="s">
        <v>35</v>
      </c>
      <c r="F69" s="80" t="s">
        <v>36</v>
      </c>
      <c r="G69" s="15">
        <f>SUM(Вед!G68)</f>
        <v>776.768</v>
      </c>
      <c r="H69" s="15">
        <f>SUM(Вед!H68)</f>
        <v>434.588</v>
      </c>
      <c r="I69" s="15">
        <f>SUM(Вед!I68)</f>
        <v>468.091</v>
      </c>
    </row>
    <row r="70" spans="1:9" ht="12.75">
      <c r="A70" s="37" t="s">
        <v>51</v>
      </c>
      <c r="B70" s="38" t="s">
        <v>17</v>
      </c>
      <c r="C70" s="38" t="s">
        <v>29</v>
      </c>
      <c r="D70" s="45"/>
      <c r="E70" s="45"/>
      <c r="F70" s="49" t="s">
        <v>18</v>
      </c>
      <c r="G70" s="51">
        <f aca="true" t="shared" si="10" ref="G70:I71">SUM(G71)</f>
        <v>1384.70914</v>
      </c>
      <c r="H70" s="51">
        <f t="shared" si="10"/>
        <v>602.52</v>
      </c>
      <c r="I70" s="51">
        <f t="shared" si="10"/>
        <v>561.9</v>
      </c>
    </row>
    <row r="71" spans="1:9" ht="63.75" customHeight="1">
      <c r="A71" s="9"/>
      <c r="B71" s="10" t="s">
        <v>17</v>
      </c>
      <c r="C71" s="10" t="s">
        <v>29</v>
      </c>
      <c r="D71" s="10" t="s">
        <v>74</v>
      </c>
      <c r="E71" s="31"/>
      <c r="F71" s="30" t="s">
        <v>113</v>
      </c>
      <c r="G71" s="18">
        <f t="shared" si="10"/>
        <v>1384.70914</v>
      </c>
      <c r="H71" s="18">
        <f t="shared" si="10"/>
        <v>602.52</v>
      </c>
      <c r="I71" s="18">
        <f t="shared" si="10"/>
        <v>561.9</v>
      </c>
    </row>
    <row r="72" spans="1:9" ht="38.25">
      <c r="A72" s="9"/>
      <c r="B72" s="10" t="s">
        <v>17</v>
      </c>
      <c r="C72" s="10" t="s">
        <v>29</v>
      </c>
      <c r="D72" s="10" t="s">
        <v>77</v>
      </c>
      <c r="E72" s="31"/>
      <c r="F72" s="129" t="s">
        <v>101</v>
      </c>
      <c r="G72" s="18">
        <f>SUM(G77+G73)</f>
        <v>1384.70914</v>
      </c>
      <c r="H72" s="18">
        <f>SUM(H77+H73)</f>
        <v>602.52</v>
      </c>
      <c r="I72" s="18">
        <f>SUM(I77+I73)</f>
        <v>561.9</v>
      </c>
    </row>
    <row r="73" spans="1:9" ht="12.75">
      <c r="A73" s="9"/>
      <c r="B73" s="35" t="s">
        <v>17</v>
      </c>
      <c r="C73" s="35" t="s">
        <v>14</v>
      </c>
      <c r="D73" s="162"/>
      <c r="E73" s="163"/>
      <c r="F73" s="164" t="s">
        <v>131</v>
      </c>
      <c r="G73" s="18">
        <f>SUM(Вед!G74)</f>
        <v>15</v>
      </c>
      <c r="H73" s="18">
        <f>SUM(Вед!H74)</f>
        <v>0</v>
      </c>
      <c r="I73" s="18">
        <f>SUM(Вед!I74)</f>
        <v>0</v>
      </c>
    </row>
    <row r="74" spans="1:9" ht="24">
      <c r="A74" s="9"/>
      <c r="B74" s="35" t="s">
        <v>17</v>
      </c>
      <c r="C74" s="35" t="s">
        <v>14</v>
      </c>
      <c r="D74" s="106" t="s">
        <v>129</v>
      </c>
      <c r="E74" s="53"/>
      <c r="F74" s="55" t="s">
        <v>130</v>
      </c>
      <c r="G74" s="165">
        <f aca="true" t="shared" si="11" ref="G74:I75">SUM(G75)</f>
        <v>15</v>
      </c>
      <c r="H74" s="165">
        <f t="shared" si="11"/>
        <v>0</v>
      </c>
      <c r="I74" s="165">
        <f t="shared" si="11"/>
        <v>0</v>
      </c>
    </row>
    <row r="75" spans="1:9" ht="24">
      <c r="A75" s="9"/>
      <c r="B75" s="35" t="s">
        <v>17</v>
      </c>
      <c r="C75" s="35" t="s">
        <v>14</v>
      </c>
      <c r="D75" s="106" t="s">
        <v>129</v>
      </c>
      <c r="E75" s="88" t="s">
        <v>80</v>
      </c>
      <c r="F75" s="119" t="s">
        <v>81</v>
      </c>
      <c r="G75" s="18">
        <f t="shared" si="11"/>
        <v>15</v>
      </c>
      <c r="H75" s="18">
        <f t="shared" si="11"/>
        <v>0</v>
      </c>
      <c r="I75" s="18">
        <f t="shared" si="11"/>
        <v>0</v>
      </c>
    </row>
    <row r="76" spans="1:9" ht="25.5">
      <c r="A76" s="9"/>
      <c r="B76" s="35" t="s">
        <v>17</v>
      </c>
      <c r="C76" s="35" t="s">
        <v>14</v>
      </c>
      <c r="D76" s="106" t="s">
        <v>129</v>
      </c>
      <c r="E76" s="88" t="s">
        <v>35</v>
      </c>
      <c r="F76" s="80" t="s">
        <v>36</v>
      </c>
      <c r="G76" s="18">
        <f>SUM(Вед!G75)</f>
        <v>15</v>
      </c>
      <c r="H76" s="18">
        <f>SUM(Вед!H75)</f>
        <v>0</v>
      </c>
      <c r="I76" s="18">
        <f>SUM(Вед!I75)</f>
        <v>0</v>
      </c>
    </row>
    <row r="77" spans="1:9" s="3" customFormat="1" ht="12.75">
      <c r="A77" s="34"/>
      <c r="B77" s="35" t="s">
        <v>17</v>
      </c>
      <c r="C77" s="35" t="s">
        <v>20</v>
      </c>
      <c r="D77" s="35"/>
      <c r="E77" s="35"/>
      <c r="F77" s="40" t="s">
        <v>21</v>
      </c>
      <c r="G77" s="52">
        <f>SUM(G83+G89+G86+G98+G78+G92+G95)</f>
        <v>1369.70914</v>
      </c>
      <c r="H77" s="52">
        <f>SUM(H83+H89+H86+H98+H78+H92+H95)</f>
        <v>602.52</v>
      </c>
      <c r="I77" s="52">
        <f>SUM(I83+I89+I86+I98+I78+I92+I95)</f>
        <v>561.9</v>
      </c>
    </row>
    <row r="78" spans="1:9" s="3" customFormat="1" ht="24">
      <c r="A78" s="34"/>
      <c r="B78" s="10" t="s">
        <v>17</v>
      </c>
      <c r="C78" s="10" t="s">
        <v>20</v>
      </c>
      <c r="D78" s="10" t="s">
        <v>107</v>
      </c>
      <c r="E78" s="16"/>
      <c r="F78" s="11" t="s">
        <v>108</v>
      </c>
      <c r="G78" s="18">
        <f>G79+G81</f>
        <v>195.535</v>
      </c>
      <c r="H78" s="18">
        <f>H79+H81</f>
        <v>242.52</v>
      </c>
      <c r="I78" s="18">
        <f>I79+I81</f>
        <v>191.9</v>
      </c>
    </row>
    <row r="79" spans="1:9" s="3" customFormat="1" ht="24">
      <c r="A79" s="34"/>
      <c r="B79" s="10" t="s">
        <v>17</v>
      </c>
      <c r="C79" s="10" t="s">
        <v>20</v>
      </c>
      <c r="D79" s="10" t="s">
        <v>107</v>
      </c>
      <c r="E79" s="88" t="s">
        <v>80</v>
      </c>
      <c r="F79" s="119" t="s">
        <v>81</v>
      </c>
      <c r="G79" s="18">
        <f>SUM(G80)</f>
        <v>95.535</v>
      </c>
      <c r="H79" s="18">
        <f>SUM(H80)</f>
        <v>242.52</v>
      </c>
      <c r="I79" s="18">
        <f>SUM(I80)</f>
        <v>191.9</v>
      </c>
    </row>
    <row r="80" spans="1:9" s="3" customFormat="1" ht="25.5">
      <c r="A80" s="34"/>
      <c r="B80" s="10" t="s">
        <v>17</v>
      </c>
      <c r="C80" s="10" t="s">
        <v>20</v>
      </c>
      <c r="D80" s="10" t="s">
        <v>107</v>
      </c>
      <c r="E80" s="88" t="s">
        <v>35</v>
      </c>
      <c r="F80" s="80" t="s">
        <v>36</v>
      </c>
      <c r="G80" s="18">
        <f>SUM(Вед!G79)</f>
        <v>95.535</v>
      </c>
      <c r="H80" s="18">
        <f>SUM(Вед!H79)</f>
        <v>242.52</v>
      </c>
      <c r="I80" s="18">
        <f>SUM(Вед!I79)</f>
        <v>191.9</v>
      </c>
    </row>
    <row r="81" spans="1:9" s="3" customFormat="1" ht="38.25">
      <c r="A81" s="34"/>
      <c r="B81" s="10" t="s">
        <v>17</v>
      </c>
      <c r="C81" s="10" t="s">
        <v>20</v>
      </c>
      <c r="D81" s="10" t="s">
        <v>107</v>
      </c>
      <c r="E81" s="88" t="s">
        <v>135</v>
      </c>
      <c r="F81" s="166" t="s">
        <v>134</v>
      </c>
      <c r="G81" s="18">
        <f>SUM(G82)</f>
        <v>100</v>
      </c>
      <c r="H81" s="18">
        <f>SUM(H82)</f>
        <v>0</v>
      </c>
      <c r="I81" s="18">
        <f>SUM(I82)</f>
        <v>0</v>
      </c>
    </row>
    <row r="82" spans="1:9" s="3" customFormat="1" ht="12.75">
      <c r="A82" s="34"/>
      <c r="B82" s="10" t="s">
        <v>17</v>
      </c>
      <c r="C82" s="10" t="s">
        <v>20</v>
      </c>
      <c r="D82" s="10" t="s">
        <v>107</v>
      </c>
      <c r="E82" s="88" t="s">
        <v>133</v>
      </c>
      <c r="F82" s="80" t="s">
        <v>132</v>
      </c>
      <c r="G82" s="18">
        <f>SUM(Вед!G81)</f>
        <v>100</v>
      </c>
      <c r="H82" s="18">
        <f>SUM(Вед!H81)</f>
        <v>0</v>
      </c>
      <c r="I82" s="18">
        <f>SUM(Вед!I81)</f>
        <v>0</v>
      </c>
    </row>
    <row r="83" spans="1:9" ht="24">
      <c r="A83" s="9"/>
      <c r="B83" s="10" t="s">
        <v>17</v>
      </c>
      <c r="C83" s="10" t="s">
        <v>20</v>
      </c>
      <c r="D83" s="10" t="s">
        <v>93</v>
      </c>
      <c r="E83" s="16"/>
      <c r="F83" s="11" t="s">
        <v>58</v>
      </c>
      <c r="G83" s="18">
        <f>G84</f>
        <v>272.2</v>
      </c>
      <c r="H83" s="18">
        <f>H84</f>
        <v>300</v>
      </c>
      <c r="I83" s="18">
        <f>I84</f>
        <v>310</v>
      </c>
    </row>
    <row r="84" spans="1:9" ht="24">
      <c r="A84" s="9"/>
      <c r="B84" s="10" t="s">
        <v>17</v>
      </c>
      <c r="C84" s="10" t="s">
        <v>20</v>
      </c>
      <c r="D84" s="10" t="s">
        <v>93</v>
      </c>
      <c r="E84" s="88" t="s">
        <v>80</v>
      </c>
      <c r="F84" s="119" t="s">
        <v>81</v>
      </c>
      <c r="G84" s="18">
        <f>SUM(G85)</f>
        <v>272.2</v>
      </c>
      <c r="H84" s="18">
        <f>SUM(H85)</f>
        <v>300</v>
      </c>
      <c r="I84" s="18">
        <f>SUM(I85)</f>
        <v>310</v>
      </c>
    </row>
    <row r="85" spans="1:9" ht="25.5">
      <c r="A85" s="9"/>
      <c r="B85" s="10" t="s">
        <v>17</v>
      </c>
      <c r="C85" s="10" t="s">
        <v>20</v>
      </c>
      <c r="D85" s="10" t="s">
        <v>93</v>
      </c>
      <c r="E85" s="82" t="s">
        <v>35</v>
      </c>
      <c r="F85" s="23" t="s">
        <v>36</v>
      </c>
      <c r="G85" s="18">
        <f>SUM(Вед!G84)</f>
        <v>272.2</v>
      </c>
      <c r="H85" s="18">
        <f>SUM(Вед!H84)</f>
        <v>300</v>
      </c>
      <c r="I85" s="18">
        <f>SUM(Вед!I84)</f>
        <v>310</v>
      </c>
    </row>
    <row r="86" spans="1:9" ht="24">
      <c r="A86" s="111"/>
      <c r="B86" s="108" t="s">
        <v>17</v>
      </c>
      <c r="C86" s="108" t="s">
        <v>20</v>
      </c>
      <c r="D86" s="103" t="s">
        <v>94</v>
      </c>
      <c r="E86" s="109"/>
      <c r="F86" s="102" t="s">
        <v>69</v>
      </c>
      <c r="G86" s="18">
        <f aca="true" t="shared" si="12" ref="G86:I87">SUM(G87)</f>
        <v>20</v>
      </c>
      <c r="H86" s="18">
        <f t="shared" si="12"/>
        <v>20</v>
      </c>
      <c r="I86" s="18">
        <f t="shared" si="12"/>
        <v>20</v>
      </c>
    </row>
    <row r="87" spans="1:9" ht="24">
      <c r="A87" s="111"/>
      <c r="B87" s="10" t="s">
        <v>17</v>
      </c>
      <c r="C87" s="10" t="s">
        <v>20</v>
      </c>
      <c r="D87" s="103" t="s">
        <v>94</v>
      </c>
      <c r="E87" s="88" t="s">
        <v>80</v>
      </c>
      <c r="F87" s="119" t="s">
        <v>81</v>
      </c>
      <c r="G87" s="18">
        <f t="shared" si="12"/>
        <v>20</v>
      </c>
      <c r="H87" s="18">
        <f t="shared" si="12"/>
        <v>20</v>
      </c>
      <c r="I87" s="18">
        <f t="shared" si="12"/>
        <v>20</v>
      </c>
    </row>
    <row r="88" spans="1:9" ht="25.5">
      <c r="A88" s="9"/>
      <c r="B88" s="10" t="s">
        <v>17</v>
      </c>
      <c r="C88" s="10" t="s">
        <v>20</v>
      </c>
      <c r="D88" s="103" t="s">
        <v>94</v>
      </c>
      <c r="E88" s="88" t="s">
        <v>35</v>
      </c>
      <c r="F88" s="80" t="s">
        <v>36</v>
      </c>
      <c r="G88" s="18">
        <f>SUM(Вед!G87)</f>
        <v>20</v>
      </c>
      <c r="H88" s="18">
        <f>SUM(Вед!H87)</f>
        <v>20</v>
      </c>
      <c r="I88" s="18">
        <f>SUM(Вед!I87)</f>
        <v>20</v>
      </c>
    </row>
    <row r="89" spans="1:9" ht="28.5" customHeight="1">
      <c r="A89" s="9"/>
      <c r="B89" s="10" t="s">
        <v>17</v>
      </c>
      <c r="C89" s="10" t="s">
        <v>20</v>
      </c>
      <c r="D89" s="10" t="s">
        <v>95</v>
      </c>
      <c r="E89" s="10"/>
      <c r="F89" s="17" t="s">
        <v>59</v>
      </c>
      <c r="G89" s="18">
        <f aca="true" t="shared" si="13" ref="G89:I90">SUM(G90)</f>
        <v>90</v>
      </c>
      <c r="H89" s="18">
        <f t="shared" si="13"/>
        <v>40</v>
      </c>
      <c r="I89" s="18">
        <f t="shared" si="13"/>
        <v>40</v>
      </c>
    </row>
    <row r="90" spans="1:9" ht="28.5" customHeight="1">
      <c r="A90" s="9"/>
      <c r="B90" s="10" t="s">
        <v>17</v>
      </c>
      <c r="C90" s="10" t="s">
        <v>20</v>
      </c>
      <c r="D90" s="10" t="s">
        <v>95</v>
      </c>
      <c r="E90" s="88" t="s">
        <v>80</v>
      </c>
      <c r="F90" s="119" t="s">
        <v>81</v>
      </c>
      <c r="G90" s="18">
        <f t="shared" si="13"/>
        <v>90</v>
      </c>
      <c r="H90" s="18">
        <f t="shared" si="13"/>
        <v>40</v>
      </c>
      <c r="I90" s="18">
        <f t="shared" si="13"/>
        <v>40</v>
      </c>
    </row>
    <row r="91" spans="1:9" ht="27" customHeight="1">
      <c r="A91" s="9"/>
      <c r="B91" s="10" t="s">
        <v>17</v>
      </c>
      <c r="C91" s="10" t="s">
        <v>20</v>
      </c>
      <c r="D91" s="10" t="s">
        <v>95</v>
      </c>
      <c r="E91" s="82" t="s">
        <v>35</v>
      </c>
      <c r="F91" s="23" t="s">
        <v>36</v>
      </c>
      <c r="G91" s="18">
        <f>SUM(Вед!G90)</f>
        <v>90</v>
      </c>
      <c r="H91" s="18">
        <f>SUM(Вед!H90)</f>
        <v>40</v>
      </c>
      <c r="I91" s="18">
        <f>SUM(Вед!I90)</f>
        <v>40</v>
      </c>
    </row>
    <row r="92" spans="1:9" ht="42" customHeight="1">
      <c r="A92" s="9"/>
      <c r="B92" s="10" t="s">
        <v>17</v>
      </c>
      <c r="C92" s="10" t="s">
        <v>20</v>
      </c>
      <c r="D92" s="127" t="s">
        <v>120</v>
      </c>
      <c r="E92" s="88"/>
      <c r="F92" s="80" t="s">
        <v>121</v>
      </c>
      <c r="G92" s="18">
        <f aca="true" t="shared" si="14" ref="G92:I93">SUM(G93)</f>
        <v>584.97414</v>
      </c>
      <c r="H92" s="18">
        <f t="shared" si="14"/>
        <v>0</v>
      </c>
      <c r="I92" s="18">
        <f t="shared" si="14"/>
        <v>0</v>
      </c>
    </row>
    <row r="93" spans="1:9" ht="27" customHeight="1">
      <c r="A93" s="9"/>
      <c r="B93" s="10" t="s">
        <v>17</v>
      </c>
      <c r="C93" s="10" t="s">
        <v>20</v>
      </c>
      <c r="D93" s="127" t="s">
        <v>120</v>
      </c>
      <c r="E93" s="88" t="s">
        <v>80</v>
      </c>
      <c r="F93" s="80" t="s">
        <v>81</v>
      </c>
      <c r="G93" s="18">
        <f t="shared" si="14"/>
        <v>584.97414</v>
      </c>
      <c r="H93" s="18">
        <f t="shared" si="14"/>
        <v>0</v>
      </c>
      <c r="I93" s="18">
        <f t="shared" si="14"/>
        <v>0</v>
      </c>
    </row>
    <row r="94" spans="1:9" ht="27" customHeight="1">
      <c r="A94" s="9"/>
      <c r="B94" s="10" t="s">
        <v>17</v>
      </c>
      <c r="C94" s="10" t="s">
        <v>20</v>
      </c>
      <c r="D94" s="127" t="s">
        <v>120</v>
      </c>
      <c r="E94" s="88" t="s">
        <v>35</v>
      </c>
      <c r="F94" s="80" t="s">
        <v>36</v>
      </c>
      <c r="G94" s="18">
        <f>SUM(Вед!G93)</f>
        <v>584.97414</v>
      </c>
      <c r="H94" s="18">
        <f>SUM(Вед!H93)</f>
        <v>0</v>
      </c>
      <c r="I94" s="18">
        <f>SUM(Вед!I93)</f>
        <v>0</v>
      </c>
    </row>
    <row r="95" spans="1:9" ht="63.75" customHeight="1">
      <c r="A95" s="9"/>
      <c r="B95" s="10" t="s">
        <v>17</v>
      </c>
      <c r="C95" s="10" t="s">
        <v>20</v>
      </c>
      <c r="D95" s="127" t="s">
        <v>123</v>
      </c>
      <c r="E95" s="88"/>
      <c r="F95" s="80" t="s">
        <v>122</v>
      </c>
      <c r="G95" s="18">
        <f aca="true" t="shared" si="15" ref="G95:I96">SUM(G96)</f>
        <v>57</v>
      </c>
      <c r="H95" s="18">
        <f t="shared" si="15"/>
        <v>0</v>
      </c>
      <c r="I95" s="18">
        <f t="shared" si="15"/>
        <v>0</v>
      </c>
    </row>
    <row r="96" spans="1:9" ht="27" customHeight="1">
      <c r="A96" s="9"/>
      <c r="B96" s="10" t="s">
        <v>17</v>
      </c>
      <c r="C96" s="10" t="s">
        <v>20</v>
      </c>
      <c r="D96" s="127" t="s">
        <v>123</v>
      </c>
      <c r="E96" s="88" t="s">
        <v>80</v>
      </c>
      <c r="F96" s="80" t="s">
        <v>81</v>
      </c>
      <c r="G96" s="18">
        <f t="shared" si="15"/>
        <v>57</v>
      </c>
      <c r="H96" s="18">
        <f t="shared" si="15"/>
        <v>0</v>
      </c>
      <c r="I96" s="18">
        <f t="shared" si="15"/>
        <v>0</v>
      </c>
    </row>
    <row r="97" spans="1:9" ht="27" customHeight="1">
      <c r="A97" s="9"/>
      <c r="B97" s="10" t="s">
        <v>17</v>
      </c>
      <c r="C97" s="10" t="s">
        <v>20</v>
      </c>
      <c r="D97" s="127" t="s">
        <v>123</v>
      </c>
      <c r="E97" s="88" t="s">
        <v>35</v>
      </c>
      <c r="F97" s="80" t="s">
        <v>36</v>
      </c>
      <c r="G97" s="18">
        <f>SUM(Вед!G96)</f>
        <v>57</v>
      </c>
      <c r="H97" s="18">
        <f>SUM(Вед!H96)</f>
        <v>0</v>
      </c>
      <c r="I97" s="18">
        <f>SUM(Вед!I96)</f>
        <v>0</v>
      </c>
    </row>
    <row r="98" spans="1:9" ht="36" customHeight="1">
      <c r="A98" s="9"/>
      <c r="B98" s="10" t="s">
        <v>17</v>
      </c>
      <c r="C98" s="10" t="s">
        <v>20</v>
      </c>
      <c r="D98" s="127" t="s">
        <v>103</v>
      </c>
      <c r="E98" s="21"/>
      <c r="F98" s="80" t="s">
        <v>104</v>
      </c>
      <c r="G98" s="18">
        <f aca="true" t="shared" si="16" ref="G98:I99">SUM(G99)</f>
        <v>150</v>
      </c>
      <c r="H98" s="18">
        <f t="shared" si="16"/>
        <v>0</v>
      </c>
      <c r="I98" s="18">
        <f t="shared" si="16"/>
        <v>0</v>
      </c>
    </row>
    <row r="99" spans="1:9" ht="25.5" customHeight="1">
      <c r="A99" s="9"/>
      <c r="B99" s="10" t="s">
        <v>17</v>
      </c>
      <c r="C99" s="10" t="s">
        <v>20</v>
      </c>
      <c r="D99" s="127" t="s">
        <v>103</v>
      </c>
      <c r="E99" s="88" t="s">
        <v>80</v>
      </c>
      <c r="F99" s="119" t="s">
        <v>81</v>
      </c>
      <c r="G99" s="18">
        <f t="shared" si="16"/>
        <v>150</v>
      </c>
      <c r="H99" s="18">
        <f t="shared" si="16"/>
        <v>0</v>
      </c>
      <c r="I99" s="18">
        <f t="shared" si="16"/>
        <v>0</v>
      </c>
    </row>
    <row r="100" spans="1:9" ht="27" customHeight="1">
      <c r="A100" s="9"/>
      <c r="B100" s="10" t="s">
        <v>17</v>
      </c>
      <c r="C100" s="10" t="s">
        <v>20</v>
      </c>
      <c r="D100" s="127" t="s">
        <v>103</v>
      </c>
      <c r="E100" s="82" t="s">
        <v>35</v>
      </c>
      <c r="F100" s="80" t="s">
        <v>36</v>
      </c>
      <c r="G100" s="18">
        <f>SUM(Вед!G99)</f>
        <v>150</v>
      </c>
      <c r="H100" s="18">
        <f>SUM(Вед!H99)</f>
        <v>0</v>
      </c>
      <c r="I100" s="18">
        <f>SUM(Вед!I99)</f>
        <v>0</v>
      </c>
    </row>
    <row r="101" spans="1:9" ht="36">
      <c r="A101" s="44" t="s">
        <v>12</v>
      </c>
      <c r="B101" s="38" t="s">
        <v>28</v>
      </c>
      <c r="C101" s="38" t="s">
        <v>29</v>
      </c>
      <c r="D101" s="45"/>
      <c r="E101" s="45"/>
      <c r="F101" s="61" t="s">
        <v>30</v>
      </c>
      <c r="G101" s="62">
        <f aca="true" t="shared" si="17" ref="G101:I106">SUM(G102)</f>
        <v>22</v>
      </c>
      <c r="H101" s="62">
        <f t="shared" si="17"/>
        <v>22</v>
      </c>
      <c r="I101" s="62">
        <f t="shared" si="17"/>
        <v>22</v>
      </c>
    </row>
    <row r="102" spans="1:9" ht="60.75" customHeight="1">
      <c r="A102" s="9"/>
      <c r="B102" s="10" t="s">
        <v>28</v>
      </c>
      <c r="C102" s="10" t="s">
        <v>29</v>
      </c>
      <c r="D102" s="10" t="s">
        <v>74</v>
      </c>
      <c r="E102" s="31"/>
      <c r="F102" s="30" t="s">
        <v>113</v>
      </c>
      <c r="G102" s="18">
        <f t="shared" si="17"/>
        <v>22</v>
      </c>
      <c r="H102" s="18">
        <f t="shared" si="17"/>
        <v>22</v>
      </c>
      <c r="I102" s="18">
        <f t="shared" si="17"/>
        <v>22</v>
      </c>
    </row>
    <row r="103" spans="1:9" ht="24">
      <c r="A103" s="9"/>
      <c r="B103" s="10" t="s">
        <v>28</v>
      </c>
      <c r="C103" s="10" t="s">
        <v>29</v>
      </c>
      <c r="D103" s="10" t="s">
        <v>72</v>
      </c>
      <c r="E103" s="31"/>
      <c r="F103" s="131" t="s">
        <v>98</v>
      </c>
      <c r="G103" s="18">
        <f t="shared" si="17"/>
        <v>22</v>
      </c>
      <c r="H103" s="18">
        <f t="shared" si="17"/>
        <v>22</v>
      </c>
      <c r="I103" s="18">
        <f t="shared" si="17"/>
        <v>22</v>
      </c>
    </row>
    <row r="104" spans="1:9" ht="24">
      <c r="A104" s="34"/>
      <c r="B104" s="35" t="s">
        <v>28</v>
      </c>
      <c r="C104" s="35" t="s">
        <v>20</v>
      </c>
      <c r="D104" s="35"/>
      <c r="E104" s="35"/>
      <c r="F104" s="57" t="s">
        <v>60</v>
      </c>
      <c r="G104" s="18">
        <f t="shared" si="17"/>
        <v>22</v>
      </c>
      <c r="H104" s="18">
        <f t="shared" si="17"/>
        <v>22</v>
      </c>
      <c r="I104" s="18">
        <f t="shared" si="17"/>
        <v>22</v>
      </c>
    </row>
    <row r="105" spans="1:18" ht="24">
      <c r="A105" s="9"/>
      <c r="B105" s="10" t="s">
        <v>28</v>
      </c>
      <c r="C105" s="10" t="s">
        <v>20</v>
      </c>
      <c r="D105" s="10" t="s">
        <v>96</v>
      </c>
      <c r="E105" s="10"/>
      <c r="F105" s="55" t="s">
        <v>87</v>
      </c>
      <c r="G105" s="18">
        <f t="shared" si="17"/>
        <v>22</v>
      </c>
      <c r="H105" s="18">
        <f t="shared" si="17"/>
        <v>22</v>
      </c>
      <c r="I105" s="18">
        <f t="shared" si="17"/>
        <v>22</v>
      </c>
      <c r="J105" s="58"/>
      <c r="K105" s="58"/>
      <c r="L105" s="58"/>
      <c r="M105" s="58"/>
      <c r="N105" s="58"/>
      <c r="O105" s="58"/>
      <c r="P105" s="58"/>
      <c r="Q105" s="58"/>
      <c r="R105" s="58"/>
    </row>
    <row r="106" spans="1:18" ht="15.75" customHeight="1">
      <c r="A106" s="9"/>
      <c r="B106" s="55">
        <v>14</v>
      </c>
      <c r="C106" s="10" t="s">
        <v>20</v>
      </c>
      <c r="D106" s="10" t="s">
        <v>96</v>
      </c>
      <c r="E106" s="81" t="s">
        <v>83</v>
      </c>
      <c r="F106" s="117" t="s">
        <v>84</v>
      </c>
      <c r="G106" s="18">
        <f t="shared" si="17"/>
        <v>22</v>
      </c>
      <c r="H106" s="18">
        <f t="shared" si="17"/>
        <v>22</v>
      </c>
      <c r="I106" s="18">
        <f t="shared" si="17"/>
        <v>22</v>
      </c>
      <c r="J106" s="58"/>
      <c r="K106" s="58"/>
      <c r="L106" s="58"/>
      <c r="M106" s="58"/>
      <c r="N106" s="58"/>
      <c r="O106" s="58"/>
      <c r="P106" s="58"/>
      <c r="Q106" s="58"/>
      <c r="R106" s="58"/>
    </row>
    <row r="107" spans="1:9" ht="13.5" customHeight="1">
      <c r="A107" s="59"/>
      <c r="B107" s="55">
        <v>14</v>
      </c>
      <c r="C107" s="10" t="s">
        <v>20</v>
      </c>
      <c r="D107" s="10" t="s">
        <v>96</v>
      </c>
      <c r="E107" s="55">
        <v>540</v>
      </c>
      <c r="F107" s="55" t="s">
        <v>22</v>
      </c>
      <c r="G107" s="18">
        <f>SUM(Вед!G106)</f>
        <v>22</v>
      </c>
      <c r="H107" s="18">
        <f>SUM(Вед!H106)</f>
        <v>22</v>
      </c>
      <c r="I107" s="18">
        <f>SUM(Вед!I106)</f>
        <v>22</v>
      </c>
    </row>
    <row r="108" spans="1:9" ht="12.75">
      <c r="A108" s="60"/>
      <c r="B108" s="53"/>
      <c r="C108" s="53"/>
      <c r="D108" s="53"/>
      <c r="E108" s="53"/>
      <c r="F108" s="12" t="s">
        <v>23</v>
      </c>
      <c r="G108" s="18">
        <f>SUM(G101+G70+G53+G44+G10+G63)</f>
        <v>4162.327139999999</v>
      </c>
      <c r="H108" s="18">
        <f>SUM(H101+H70+H53+H44+H10+H63)</f>
        <v>2744.7580000000003</v>
      </c>
      <c r="I108" s="18">
        <f>SUM(I101+I70+I53+I44+I10+I63)</f>
        <v>2737.641</v>
      </c>
    </row>
  </sheetData>
  <sheetProtection/>
  <mergeCells count="10">
    <mergeCell ref="F2:I2"/>
    <mergeCell ref="A3:I5"/>
    <mergeCell ref="F1:I1"/>
    <mergeCell ref="G7:I7"/>
    <mergeCell ref="E7:E8"/>
    <mergeCell ref="F7:F8"/>
    <mergeCell ref="A7:A8"/>
    <mergeCell ref="B7:B8"/>
    <mergeCell ref="C7:C8"/>
    <mergeCell ref="D7:D8"/>
  </mergeCells>
  <printOptions/>
  <pageMargins left="0.1968503937007874" right="0" top="0.1968503937007874" bottom="0.1968503937007874" header="0.275590551181102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M10" sqref="M10"/>
    </sheetView>
  </sheetViews>
  <sheetFormatPr defaultColWidth="8.140625" defaultRowHeight="12.75"/>
  <cols>
    <col min="1" max="1" width="3.7109375" style="2" customWidth="1"/>
    <col min="2" max="2" width="5.00390625" style="0" customWidth="1"/>
    <col min="3" max="3" width="4.8515625" style="0" customWidth="1"/>
    <col min="4" max="4" width="11.28125" style="0" customWidth="1"/>
    <col min="5" max="5" width="4.57421875" style="0" customWidth="1"/>
    <col min="6" max="6" width="45.421875" style="0" customWidth="1"/>
    <col min="7" max="7" width="9.421875" style="0" customWidth="1"/>
    <col min="8" max="8" width="8.7109375" style="0" customWidth="1"/>
    <col min="9" max="9" width="9.00390625" style="0" customWidth="1"/>
  </cols>
  <sheetData>
    <row r="1" spans="1:9" s="97" customFormat="1" ht="12.75">
      <c r="A1" s="4"/>
      <c r="B1" s="5"/>
      <c r="C1" s="5"/>
      <c r="D1" s="5"/>
      <c r="E1" s="5"/>
      <c r="F1" s="191" t="s">
        <v>118</v>
      </c>
      <c r="G1" s="191"/>
      <c r="H1" s="192"/>
      <c r="I1" s="192"/>
    </row>
    <row r="2" spans="1:9" s="97" customFormat="1" ht="63.75" customHeight="1">
      <c r="A2" s="4"/>
      <c r="B2" s="5"/>
      <c r="C2" s="5"/>
      <c r="D2" s="5"/>
      <c r="E2" s="5"/>
      <c r="F2" s="170" t="s">
        <v>137</v>
      </c>
      <c r="G2" s="171"/>
      <c r="H2" s="171"/>
      <c r="I2" s="171"/>
    </row>
    <row r="3" spans="1:9" s="1" customFormat="1" ht="62.25" customHeight="1">
      <c r="A3" s="190" t="s">
        <v>111</v>
      </c>
      <c r="B3" s="190"/>
      <c r="C3" s="190"/>
      <c r="D3" s="190"/>
      <c r="E3" s="190"/>
      <c r="F3" s="190"/>
      <c r="G3" s="190"/>
      <c r="H3" s="175"/>
      <c r="I3" s="175"/>
    </row>
    <row r="4" spans="1:7" ht="12.75">
      <c r="A4" s="4"/>
      <c r="B4" s="5"/>
      <c r="C4" s="5"/>
      <c r="D4" s="5"/>
      <c r="E4" s="5"/>
      <c r="F4" s="5"/>
      <c r="G4" s="5" t="s">
        <v>8</v>
      </c>
    </row>
    <row r="5" spans="1:9" ht="12.75">
      <c r="A5" s="186" t="s">
        <v>24</v>
      </c>
      <c r="B5" s="188" t="s">
        <v>0</v>
      </c>
      <c r="C5" s="188" t="s">
        <v>1</v>
      </c>
      <c r="D5" s="188" t="s">
        <v>3</v>
      </c>
      <c r="E5" s="186" t="s">
        <v>2</v>
      </c>
      <c r="F5" s="188" t="s">
        <v>27</v>
      </c>
      <c r="G5" s="181" t="s">
        <v>4</v>
      </c>
      <c r="H5" s="182"/>
      <c r="I5" s="182"/>
    </row>
    <row r="6" spans="1:9" ht="22.5" customHeight="1">
      <c r="A6" s="187"/>
      <c r="B6" s="189"/>
      <c r="C6" s="189"/>
      <c r="D6" s="189"/>
      <c r="E6" s="187"/>
      <c r="F6" s="189"/>
      <c r="G6" s="149">
        <v>2017</v>
      </c>
      <c r="H6" s="148">
        <v>2018</v>
      </c>
      <c r="I6" s="148">
        <v>2019</v>
      </c>
    </row>
    <row r="7" spans="1:9" ht="12.75">
      <c r="A7" s="6" t="s">
        <v>45</v>
      </c>
      <c r="B7" s="7">
        <v>2</v>
      </c>
      <c r="C7" s="7">
        <v>3</v>
      </c>
      <c r="D7" s="7">
        <v>4</v>
      </c>
      <c r="E7" s="6" t="s">
        <v>51</v>
      </c>
      <c r="F7" s="7">
        <v>6</v>
      </c>
      <c r="G7" s="39">
        <v>7</v>
      </c>
      <c r="H7" s="39">
        <v>8</v>
      </c>
      <c r="I7" s="39">
        <v>9</v>
      </c>
    </row>
    <row r="8" spans="1:9" ht="36">
      <c r="A8" s="8" t="s">
        <v>9</v>
      </c>
      <c r="B8" s="8"/>
      <c r="C8" s="8"/>
      <c r="D8" s="8"/>
      <c r="E8" s="8"/>
      <c r="F8" s="20" t="s">
        <v>13</v>
      </c>
      <c r="G8" s="13">
        <f>G9+G69+G52+G43+G100+G62</f>
        <v>4162.327139999999</v>
      </c>
      <c r="H8" s="13">
        <f>H9+H69+H52+H43+H100+H62</f>
        <v>2744.7580000000003</v>
      </c>
      <c r="I8" s="13">
        <f>I9+I69+I52+I43+I100+I62</f>
        <v>2737.641</v>
      </c>
    </row>
    <row r="9" spans="1:9" s="3" customFormat="1" ht="12.75">
      <c r="A9" s="37" t="s">
        <v>9</v>
      </c>
      <c r="B9" s="38" t="s">
        <v>6</v>
      </c>
      <c r="C9" s="38" t="s">
        <v>29</v>
      </c>
      <c r="D9" s="38"/>
      <c r="E9" s="38"/>
      <c r="F9" s="54" t="s">
        <v>5</v>
      </c>
      <c r="G9" s="100">
        <f>SUM(G10+G24+G29)</f>
        <v>1776.85</v>
      </c>
      <c r="H9" s="100">
        <f>SUM(H10+H24+H29)</f>
        <v>1513.65</v>
      </c>
      <c r="I9" s="100">
        <f>SUM(I10+I24+I29)</f>
        <v>1513.65</v>
      </c>
    </row>
    <row r="10" spans="1:9" ht="48">
      <c r="A10" s="9" t="s">
        <v>9</v>
      </c>
      <c r="B10" s="10" t="s">
        <v>6</v>
      </c>
      <c r="C10" s="10" t="s">
        <v>7</v>
      </c>
      <c r="D10" s="10"/>
      <c r="E10" s="81"/>
      <c r="F10" s="11" t="s">
        <v>19</v>
      </c>
      <c r="G10" s="14">
        <f>SUM(G12)</f>
        <v>1553.5</v>
      </c>
      <c r="H10" s="14">
        <f>SUM(H12)</f>
        <v>1512.5</v>
      </c>
      <c r="I10" s="14">
        <f>SUM(I12)</f>
        <v>1512.5</v>
      </c>
    </row>
    <row r="11" spans="1:9" ht="61.5" customHeight="1">
      <c r="A11" s="9" t="s">
        <v>9</v>
      </c>
      <c r="B11" s="10" t="s">
        <v>6</v>
      </c>
      <c r="C11" s="10" t="s">
        <v>7</v>
      </c>
      <c r="D11" s="10" t="s">
        <v>74</v>
      </c>
      <c r="E11" s="81"/>
      <c r="F11" s="30" t="s">
        <v>113</v>
      </c>
      <c r="G11" s="14">
        <f aca="true" t="shared" si="0" ref="G11:I12">SUM(G12)</f>
        <v>1553.5</v>
      </c>
      <c r="H11" s="14">
        <f t="shared" si="0"/>
        <v>1512.5</v>
      </c>
      <c r="I11" s="14">
        <f t="shared" si="0"/>
        <v>1512.5</v>
      </c>
    </row>
    <row r="12" spans="1:9" ht="12.75">
      <c r="A12" s="9" t="s">
        <v>9</v>
      </c>
      <c r="B12" s="10" t="s">
        <v>6</v>
      </c>
      <c r="C12" s="10" t="s">
        <v>7</v>
      </c>
      <c r="D12" s="10" t="s">
        <v>85</v>
      </c>
      <c r="E12" s="82"/>
      <c r="F12" s="63" t="s">
        <v>52</v>
      </c>
      <c r="G12" s="14">
        <f t="shared" si="0"/>
        <v>1553.5</v>
      </c>
      <c r="H12" s="14">
        <f t="shared" si="0"/>
        <v>1512.5</v>
      </c>
      <c r="I12" s="14">
        <f t="shared" si="0"/>
        <v>1512.5</v>
      </c>
    </row>
    <row r="13" spans="1:9" ht="38.25">
      <c r="A13" s="9" t="s">
        <v>9</v>
      </c>
      <c r="B13" s="10" t="s">
        <v>6</v>
      </c>
      <c r="C13" s="10" t="s">
        <v>7</v>
      </c>
      <c r="D13" s="10" t="s">
        <v>86</v>
      </c>
      <c r="E13" s="82"/>
      <c r="F13" s="23" t="s">
        <v>53</v>
      </c>
      <c r="G13" s="14">
        <f>SUM(G14+G21)</f>
        <v>1553.5</v>
      </c>
      <c r="H13" s="14">
        <f>SUM(H14+H21)</f>
        <v>1512.5</v>
      </c>
      <c r="I13" s="14">
        <f>SUM(I14+I21)</f>
        <v>1512.5</v>
      </c>
    </row>
    <row r="14" spans="1:9" ht="24">
      <c r="A14" s="34" t="s">
        <v>9</v>
      </c>
      <c r="B14" s="35" t="s">
        <v>6</v>
      </c>
      <c r="C14" s="35" t="s">
        <v>7</v>
      </c>
      <c r="D14" s="35" t="s">
        <v>88</v>
      </c>
      <c r="E14" s="87"/>
      <c r="F14" s="33" t="s">
        <v>54</v>
      </c>
      <c r="G14" s="36">
        <f>SUM(G15+G17+G19)</f>
        <v>1000.5</v>
      </c>
      <c r="H14" s="36">
        <f>SUM(H15+H17)</f>
        <v>959.5</v>
      </c>
      <c r="I14" s="36">
        <f>SUM(I15+I17)</f>
        <v>959.5</v>
      </c>
    </row>
    <row r="15" spans="1:9" ht="60">
      <c r="A15" s="118">
        <v>601</v>
      </c>
      <c r="B15" s="120" t="s">
        <v>6</v>
      </c>
      <c r="C15" s="120" t="s">
        <v>7</v>
      </c>
      <c r="D15" s="35" t="s">
        <v>88</v>
      </c>
      <c r="E15" s="116">
        <v>100</v>
      </c>
      <c r="F15" s="117" t="s">
        <v>79</v>
      </c>
      <c r="G15" s="36">
        <f>SUM(G16)</f>
        <v>538.6</v>
      </c>
      <c r="H15" s="36">
        <f>SUM(H16)</f>
        <v>538.6</v>
      </c>
      <c r="I15" s="36">
        <f>SUM(I16)</f>
        <v>538.6</v>
      </c>
    </row>
    <row r="16" spans="1:9" ht="24">
      <c r="A16" s="9" t="s">
        <v>9</v>
      </c>
      <c r="B16" s="10" t="s">
        <v>6</v>
      </c>
      <c r="C16" s="10" t="s">
        <v>7</v>
      </c>
      <c r="D16" s="35" t="s">
        <v>88</v>
      </c>
      <c r="E16" s="88" t="s">
        <v>33</v>
      </c>
      <c r="F16" s="89" t="s">
        <v>34</v>
      </c>
      <c r="G16" s="90">
        <v>538.6</v>
      </c>
      <c r="H16" s="90">
        <v>538.6</v>
      </c>
      <c r="I16" s="90">
        <v>538.6</v>
      </c>
    </row>
    <row r="17" spans="1:9" ht="24">
      <c r="A17" s="118">
        <v>701</v>
      </c>
      <c r="B17" s="120" t="s">
        <v>6</v>
      </c>
      <c r="C17" s="120" t="s">
        <v>7</v>
      </c>
      <c r="D17" s="35" t="s">
        <v>88</v>
      </c>
      <c r="E17" s="88" t="s">
        <v>80</v>
      </c>
      <c r="F17" s="119" t="s">
        <v>81</v>
      </c>
      <c r="G17" s="90">
        <f>SUM(G18)</f>
        <v>460.9</v>
      </c>
      <c r="H17" s="90">
        <f>SUM(H18)</f>
        <v>420.9</v>
      </c>
      <c r="I17" s="90">
        <f>SUM(I18)</f>
        <v>420.9</v>
      </c>
    </row>
    <row r="18" spans="1:9" ht="25.5">
      <c r="A18" s="9" t="s">
        <v>9</v>
      </c>
      <c r="B18" s="10" t="s">
        <v>6</v>
      </c>
      <c r="C18" s="10" t="s">
        <v>7</v>
      </c>
      <c r="D18" s="35" t="s">
        <v>88</v>
      </c>
      <c r="E18" s="88" t="s">
        <v>35</v>
      </c>
      <c r="F18" s="80" t="s">
        <v>36</v>
      </c>
      <c r="G18" s="90">
        <v>460.9</v>
      </c>
      <c r="H18" s="90">
        <v>420.9</v>
      </c>
      <c r="I18" s="90">
        <v>420.9</v>
      </c>
    </row>
    <row r="19" spans="1:9" ht="24">
      <c r="A19" s="9" t="s">
        <v>9</v>
      </c>
      <c r="B19" s="10" t="s">
        <v>6</v>
      </c>
      <c r="C19" s="10" t="s">
        <v>7</v>
      </c>
      <c r="D19" s="35" t="s">
        <v>88</v>
      </c>
      <c r="E19" s="88" t="s">
        <v>126</v>
      </c>
      <c r="F19" s="89" t="s">
        <v>82</v>
      </c>
      <c r="G19" s="90">
        <f>SUM(G20)</f>
        <v>1</v>
      </c>
      <c r="H19" s="90">
        <f>SUM(H20)</f>
        <v>0</v>
      </c>
      <c r="I19" s="90">
        <f>SUM(I20)</f>
        <v>0</v>
      </c>
    </row>
    <row r="20" spans="1:9" ht="24">
      <c r="A20" s="9" t="s">
        <v>9</v>
      </c>
      <c r="B20" s="10" t="s">
        <v>6</v>
      </c>
      <c r="C20" s="10" t="s">
        <v>7</v>
      </c>
      <c r="D20" s="35" t="s">
        <v>88</v>
      </c>
      <c r="E20" s="88" t="s">
        <v>125</v>
      </c>
      <c r="F20" s="89" t="s">
        <v>124</v>
      </c>
      <c r="G20" s="90">
        <v>1</v>
      </c>
      <c r="H20" s="90"/>
      <c r="I20" s="90"/>
    </row>
    <row r="21" spans="1:9" ht="24">
      <c r="A21" s="34" t="s">
        <v>9</v>
      </c>
      <c r="B21" s="35" t="s">
        <v>6</v>
      </c>
      <c r="C21" s="35" t="s">
        <v>7</v>
      </c>
      <c r="D21" s="35" t="s">
        <v>89</v>
      </c>
      <c r="E21" s="87"/>
      <c r="F21" s="33" t="s">
        <v>55</v>
      </c>
      <c r="G21" s="36">
        <f>G22</f>
        <v>553</v>
      </c>
      <c r="H21" s="36">
        <f>H22</f>
        <v>553</v>
      </c>
      <c r="I21" s="36">
        <f>I22</f>
        <v>553</v>
      </c>
    </row>
    <row r="22" spans="1:9" ht="60">
      <c r="A22" s="118">
        <v>701</v>
      </c>
      <c r="B22" s="120" t="s">
        <v>6</v>
      </c>
      <c r="C22" s="120" t="s">
        <v>7</v>
      </c>
      <c r="D22" s="35" t="s">
        <v>89</v>
      </c>
      <c r="E22" s="116">
        <v>100</v>
      </c>
      <c r="F22" s="117" t="s">
        <v>79</v>
      </c>
      <c r="G22" s="36">
        <f>SUM(G23)</f>
        <v>553</v>
      </c>
      <c r="H22" s="36">
        <f>SUM(H23)</f>
        <v>553</v>
      </c>
      <c r="I22" s="36">
        <f>SUM(I23)</f>
        <v>553</v>
      </c>
    </row>
    <row r="23" spans="1:9" s="3" customFormat="1" ht="24">
      <c r="A23" s="9" t="s">
        <v>9</v>
      </c>
      <c r="B23" s="10" t="s">
        <v>6</v>
      </c>
      <c r="C23" s="10" t="s">
        <v>7</v>
      </c>
      <c r="D23" s="35" t="s">
        <v>89</v>
      </c>
      <c r="E23" s="88" t="s">
        <v>33</v>
      </c>
      <c r="F23" s="89" t="s">
        <v>34</v>
      </c>
      <c r="G23" s="90">
        <v>553</v>
      </c>
      <c r="H23" s="90">
        <v>553</v>
      </c>
      <c r="I23" s="90">
        <v>553</v>
      </c>
    </row>
    <row r="24" spans="1:9" s="3" customFormat="1" ht="12.75">
      <c r="A24" s="9" t="s">
        <v>9</v>
      </c>
      <c r="B24" s="10" t="s">
        <v>6</v>
      </c>
      <c r="C24" s="10" t="s">
        <v>31</v>
      </c>
      <c r="D24" s="10"/>
      <c r="E24" s="88"/>
      <c r="F24" s="91" t="s">
        <v>25</v>
      </c>
      <c r="G24" s="90">
        <f>SUM(G25)</f>
        <v>1</v>
      </c>
      <c r="H24" s="90">
        <f aca="true" t="shared" si="1" ref="H24:I27">SUM(H25)</f>
        <v>1</v>
      </c>
      <c r="I24" s="90">
        <f t="shared" si="1"/>
        <v>1</v>
      </c>
    </row>
    <row r="25" spans="1:9" s="3" customFormat="1" ht="24">
      <c r="A25" s="9" t="s">
        <v>9</v>
      </c>
      <c r="B25" s="10" t="s">
        <v>6</v>
      </c>
      <c r="C25" s="10" t="s">
        <v>31</v>
      </c>
      <c r="D25" s="10" t="s">
        <v>78</v>
      </c>
      <c r="E25" s="88"/>
      <c r="F25" s="89" t="s">
        <v>56</v>
      </c>
      <c r="G25" s="90">
        <f>SUM(G26)</f>
        <v>1</v>
      </c>
      <c r="H25" s="90">
        <f t="shared" si="1"/>
        <v>1</v>
      </c>
      <c r="I25" s="90">
        <f t="shared" si="1"/>
        <v>1</v>
      </c>
    </row>
    <row r="26" spans="1:9" s="3" customFormat="1" ht="12.75">
      <c r="A26" s="9" t="s">
        <v>9</v>
      </c>
      <c r="B26" s="10" t="s">
        <v>6</v>
      </c>
      <c r="C26" s="10" t="s">
        <v>31</v>
      </c>
      <c r="D26" s="10" t="s">
        <v>90</v>
      </c>
      <c r="E26" s="88"/>
      <c r="F26" s="89" t="s">
        <v>26</v>
      </c>
      <c r="G26" s="90">
        <f>SUM(G27)</f>
        <v>1</v>
      </c>
      <c r="H26" s="90">
        <f t="shared" si="1"/>
        <v>1</v>
      </c>
      <c r="I26" s="90">
        <f t="shared" si="1"/>
        <v>1</v>
      </c>
    </row>
    <row r="27" spans="1:9" s="3" customFormat="1" ht="12.75">
      <c r="A27" s="121">
        <v>701</v>
      </c>
      <c r="B27" s="122" t="s">
        <v>6</v>
      </c>
      <c r="C27" s="122" t="s">
        <v>31</v>
      </c>
      <c r="D27" s="10" t="s">
        <v>90</v>
      </c>
      <c r="E27" s="123">
        <v>800</v>
      </c>
      <c r="F27" s="119" t="s">
        <v>82</v>
      </c>
      <c r="G27" s="90">
        <f>SUM(G28)</f>
        <v>1</v>
      </c>
      <c r="H27" s="90">
        <f t="shared" si="1"/>
        <v>1</v>
      </c>
      <c r="I27" s="90">
        <f t="shared" si="1"/>
        <v>1</v>
      </c>
    </row>
    <row r="28" spans="1:9" s="3" customFormat="1" ht="22.5" customHeight="1">
      <c r="A28" s="9" t="s">
        <v>9</v>
      </c>
      <c r="B28" s="10" t="s">
        <v>6</v>
      </c>
      <c r="C28" s="10" t="s">
        <v>31</v>
      </c>
      <c r="D28" s="10" t="s">
        <v>90</v>
      </c>
      <c r="E28" s="92">
        <v>870</v>
      </c>
      <c r="F28" s="89" t="s">
        <v>32</v>
      </c>
      <c r="G28" s="15">
        <v>1</v>
      </c>
      <c r="H28" s="15">
        <v>1</v>
      </c>
      <c r="I28" s="15">
        <v>1</v>
      </c>
    </row>
    <row r="29" spans="1:9" s="3" customFormat="1" ht="26.25" customHeight="1">
      <c r="A29" s="9" t="s">
        <v>9</v>
      </c>
      <c r="B29" s="10" t="s">
        <v>6</v>
      </c>
      <c r="C29" s="10" t="s">
        <v>48</v>
      </c>
      <c r="D29" s="10" t="s">
        <v>72</v>
      </c>
      <c r="E29" s="81"/>
      <c r="F29" s="30" t="s">
        <v>98</v>
      </c>
      <c r="G29" s="14">
        <f>SUM(G30)</f>
        <v>222.35</v>
      </c>
      <c r="H29" s="14">
        <f>SUM(H30)</f>
        <v>0.15</v>
      </c>
      <c r="I29" s="14">
        <f>SUM(I30)</f>
        <v>0.15</v>
      </c>
    </row>
    <row r="30" spans="1:9" s="3" customFormat="1" ht="15.75" customHeight="1">
      <c r="A30" s="9" t="s">
        <v>9</v>
      </c>
      <c r="B30" s="10" t="s">
        <v>6</v>
      </c>
      <c r="C30" s="10" t="s">
        <v>48</v>
      </c>
      <c r="D30" s="10"/>
      <c r="E30" s="10"/>
      <c r="F30" s="107" t="s">
        <v>49</v>
      </c>
      <c r="G30" s="14">
        <f>SUM(G31+G40+G37+G34)</f>
        <v>222.35</v>
      </c>
      <c r="H30" s="14">
        <f>SUM(H31+H40+H37)</f>
        <v>0.15</v>
      </c>
      <c r="I30" s="14">
        <f>SUM(I31+I40+I37)</f>
        <v>0.15</v>
      </c>
    </row>
    <row r="31" spans="1:9" s="3" customFormat="1" ht="75.75" customHeight="1">
      <c r="A31" s="9" t="s">
        <v>9</v>
      </c>
      <c r="B31" s="10" t="s">
        <v>6</v>
      </c>
      <c r="C31" s="10" t="s">
        <v>48</v>
      </c>
      <c r="D31" s="10" t="s">
        <v>73</v>
      </c>
      <c r="E31" s="81"/>
      <c r="F31" s="11" t="s">
        <v>64</v>
      </c>
      <c r="G31" s="14">
        <f aca="true" t="shared" si="2" ref="G31:I32">SUM(G32)</f>
        <v>0.15</v>
      </c>
      <c r="H31" s="14">
        <f t="shared" si="2"/>
        <v>0.15</v>
      </c>
      <c r="I31" s="14">
        <f t="shared" si="2"/>
        <v>0.15</v>
      </c>
    </row>
    <row r="32" spans="1:9" s="3" customFormat="1" ht="28.5" customHeight="1">
      <c r="A32" s="9" t="s">
        <v>9</v>
      </c>
      <c r="B32" s="10" t="s">
        <v>6</v>
      </c>
      <c r="C32" s="10" t="s">
        <v>48</v>
      </c>
      <c r="D32" s="10" t="s">
        <v>73</v>
      </c>
      <c r="E32" s="88" t="s">
        <v>80</v>
      </c>
      <c r="F32" s="119" t="s">
        <v>81</v>
      </c>
      <c r="G32" s="14">
        <f t="shared" si="2"/>
        <v>0.15</v>
      </c>
      <c r="H32" s="14">
        <f t="shared" si="2"/>
        <v>0.15</v>
      </c>
      <c r="I32" s="14">
        <f t="shared" si="2"/>
        <v>0.15</v>
      </c>
    </row>
    <row r="33" spans="1:9" s="3" customFormat="1" ht="25.5" customHeight="1">
      <c r="A33" s="9" t="s">
        <v>9</v>
      </c>
      <c r="B33" s="10" t="s">
        <v>6</v>
      </c>
      <c r="C33" s="10" t="s">
        <v>48</v>
      </c>
      <c r="D33" s="10" t="s">
        <v>73</v>
      </c>
      <c r="E33" s="151" t="s">
        <v>35</v>
      </c>
      <c r="F33" s="152" t="s">
        <v>36</v>
      </c>
      <c r="G33" s="153">
        <v>0.15</v>
      </c>
      <c r="H33" s="14">
        <v>0.15</v>
      </c>
      <c r="I33" s="14">
        <v>0.15</v>
      </c>
    </row>
    <row r="34" spans="1:9" s="3" customFormat="1" ht="25.5" customHeight="1">
      <c r="A34" s="9" t="s">
        <v>9</v>
      </c>
      <c r="B34" s="10" t="s">
        <v>6</v>
      </c>
      <c r="C34" s="10" t="s">
        <v>48</v>
      </c>
      <c r="D34" s="10" t="s">
        <v>127</v>
      </c>
      <c r="E34" s="88"/>
      <c r="F34" s="167" t="s">
        <v>128</v>
      </c>
      <c r="G34" s="153">
        <f aca="true" t="shared" si="3" ref="G34:I35">SUM(G35)</f>
        <v>2.2</v>
      </c>
      <c r="H34" s="153">
        <f t="shared" si="3"/>
        <v>0</v>
      </c>
      <c r="I34" s="153">
        <f t="shared" si="3"/>
        <v>0</v>
      </c>
    </row>
    <row r="35" spans="1:9" s="3" customFormat="1" ht="25.5" customHeight="1">
      <c r="A35" s="9" t="s">
        <v>9</v>
      </c>
      <c r="B35" s="10" t="s">
        <v>6</v>
      </c>
      <c r="C35" s="10" t="s">
        <v>48</v>
      </c>
      <c r="D35" s="10" t="s">
        <v>127</v>
      </c>
      <c r="E35" s="168">
        <v>100</v>
      </c>
      <c r="F35" s="169" t="s">
        <v>79</v>
      </c>
      <c r="G35" s="153">
        <f t="shared" si="3"/>
        <v>2.2</v>
      </c>
      <c r="H35" s="153">
        <f t="shared" si="3"/>
        <v>0</v>
      </c>
      <c r="I35" s="153">
        <f t="shared" si="3"/>
        <v>0</v>
      </c>
    </row>
    <row r="36" spans="1:9" s="3" customFormat="1" ht="25.5" customHeight="1">
      <c r="A36" s="9" t="s">
        <v>9</v>
      </c>
      <c r="B36" s="10" t="s">
        <v>6</v>
      </c>
      <c r="C36" s="10" t="s">
        <v>48</v>
      </c>
      <c r="D36" s="10" t="s">
        <v>127</v>
      </c>
      <c r="E36" s="88" t="s">
        <v>33</v>
      </c>
      <c r="F36" s="89" t="s">
        <v>34</v>
      </c>
      <c r="G36" s="153">
        <v>2.2</v>
      </c>
      <c r="H36" s="14"/>
      <c r="I36" s="14"/>
    </row>
    <row r="37" spans="1:9" s="3" customFormat="1" ht="25.5" customHeight="1">
      <c r="A37" s="9" t="s">
        <v>9</v>
      </c>
      <c r="B37" s="10" t="s">
        <v>6</v>
      </c>
      <c r="C37" s="10" t="s">
        <v>48</v>
      </c>
      <c r="D37" s="158" t="s">
        <v>114</v>
      </c>
      <c r="E37" s="158"/>
      <c r="F37" s="55" t="s">
        <v>115</v>
      </c>
      <c r="G37" s="14">
        <f aca="true" t="shared" si="4" ref="G37:I38">SUM(G38)</f>
        <v>20</v>
      </c>
      <c r="H37" s="14">
        <f t="shared" si="4"/>
        <v>0</v>
      </c>
      <c r="I37" s="14">
        <f t="shared" si="4"/>
        <v>0</v>
      </c>
    </row>
    <row r="38" spans="1:9" s="3" customFormat="1" ht="25.5" customHeight="1">
      <c r="A38" s="9" t="s">
        <v>9</v>
      </c>
      <c r="B38" s="10" t="s">
        <v>6</v>
      </c>
      <c r="C38" s="10" t="s">
        <v>48</v>
      </c>
      <c r="D38" s="158" t="s">
        <v>114</v>
      </c>
      <c r="E38" s="88" t="s">
        <v>80</v>
      </c>
      <c r="F38" s="119" t="s">
        <v>81</v>
      </c>
      <c r="G38" s="14">
        <f t="shared" si="4"/>
        <v>20</v>
      </c>
      <c r="H38" s="14">
        <f t="shared" si="4"/>
        <v>0</v>
      </c>
      <c r="I38" s="14">
        <f t="shared" si="4"/>
        <v>0</v>
      </c>
    </row>
    <row r="39" spans="1:9" s="3" customFormat="1" ht="25.5" customHeight="1">
      <c r="A39" s="9" t="s">
        <v>9</v>
      </c>
      <c r="B39" s="10" t="s">
        <v>6</v>
      </c>
      <c r="C39" s="10" t="s">
        <v>48</v>
      </c>
      <c r="D39" s="158" t="s">
        <v>114</v>
      </c>
      <c r="E39" s="151" t="s">
        <v>35</v>
      </c>
      <c r="F39" s="152" t="s">
        <v>36</v>
      </c>
      <c r="G39" s="159">
        <v>20</v>
      </c>
      <c r="H39" s="14"/>
      <c r="I39" s="14"/>
    </row>
    <row r="40" spans="1:9" ht="38.25" customHeight="1">
      <c r="A40" s="9" t="s">
        <v>9</v>
      </c>
      <c r="B40" s="10" t="s">
        <v>6</v>
      </c>
      <c r="C40" s="10" t="s">
        <v>48</v>
      </c>
      <c r="D40" s="106" t="s">
        <v>105</v>
      </c>
      <c r="E40" s="88"/>
      <c r="F40" s="80" t="s">
        <v>106</v>
      </c>
      <c r="G40" s="14">
        <f aca="true" t="shared" si="5" ref="G40:I41">SUM(G41)</f>
        <v>200</v>
      </c>
      <c r="H40" s="14">
        <f t="shared" si="5"/>
        <v>0</v>
      </c>
      <c r="I40" s="14">
        <f t="shared" si="5"/>
        <v>0</v>
      </c>
    </row>
    <row r="41" spans="1:9" ht="24">
      <c r="A41" s="9" t="s">
        <v>9</v>
      </c>
      <c r="B41" s="10" t="s">
        <v>6</v>
      </c>
      <c r="C41" s="10" t="s">
        <v>48</v>
      </c>
      <c r="D41" s="106" t="s">
        <v>105</v>
      </c>
      <c r="E41" s="88" t="s">
        <v>80</v>
      </c>
      <c r="F41" s="119" t="s">
        <v>81</v>
      </c>
      <c r="G41" s="14">
        <f t="shared" si="5"/>
        <v>200</v>
      </c>
      <c r="H41" s="14">
        <f t="shared" si="5"/>
        <v>0</v>
      </c>
      <c r="I41" s="14">
        <f t="shared" si="5"/>
        <v>0</v>
      </c>
    </row>
    <row r="42" spans="1:9" ht="25.5">
      <c r="A42" s="155" t="s">
        <v>9</v>
      </c>
      <c r="B42" s="156" t="s">
        <v>6</v>
      </c>
      <c r="C42" s="156" t="s">
        <v>48</v>
      </c>
      <c r="D42" s="157" t="s">
        <v>105</v>
      </c>
      <c r="E42" s="151" t="s">
        <v>35</v>
      </c>
      <c r="F42" s="152" t="s">
        <v>36</v>
      </c>
      <c r="G42" s="153">
        <v>200</v>
      </c>
      <c r="H42" s="14">
        <v>0</v>
      </c>
      <c r="I42" s="14">
        <v>0</v>
      </c>
    </row>
    <row r="43" spans="1:9" s="3" customFormat="1" ht="12.75">
      <c r="A43" s="44" t="s">
        <v>9</v>
      </c>
      <c r="B43" s="38" t="s">
        <v>14</v>
      </c>
      <c r="C43" s="38" t="s">
        <v>29</v>
      </c>
      <c r="D43" s="38"/>
      <c r="E43" s="83"/>
      <c r="F43" s="49" t="s">
        <v>15</v>
      </c>
      <c r="G43" s="112">
        <f>SUM(G44)</f>
        <v>69.6</v>
      </c>
      <c r="H43" s="112">
        <f aca="true" t="shared" si="6" ref="H43:I46">SUM(H44)</f>
        <v>69.6</v>
      </c>
      <c r="I43" s="112">
        <f t="shared" si="6"/>
        <v>69.6</v>
      </c>
    </row>
    <row r="44" spans="1:9" s="3" customFormat="1" ht="62.25" customHeight="1">
      <c r="A44" s="9" t="s">
        <v>9</v>
      </c>
      <c r="B44" s="10" t="s">
        <v>14</v>
      </c>
      <c r="C44" s="10" t="s">
        <v>29</v>
      </c>
      <c r="D44" s="10" t="s">
        <v>74</v>
      </c>
      <c r="E44" s="81"/>
      <c r="F44" s="30" t="s">
        <v>113</v>
      </c>
      <c r="G44" s="90">
        <f>SUM(G45)</f>
        <v>69.6</v>
      </c>
      <c r="H44" s="90">
        <f t="shared" si="6"/>
        <v>69.6</v>
      </c>
      <c r="I44" s="90">
        <f t="shared" si="6"/>
        <v>69.6</v>
      </c>
    </row>
    <row r="45" spans="1:9" s="3" customFormat="1" ht="24">
      <c r="A45" s="9" t="s">
        <v>9</v>
      </c>
      <c r="B45" s="10" t="s">
        <v>14</v>
      </c>
      <c r="C45" s="10" t="s">
        <v>29</v>
      </c>
      <c r="D45" s="10" t="s">
        <v>72</v>
      </c>
      <c r="E45" s="81"/>
      <c r="F45" s="30" t="s">
        <v>98</v>
      </c>
      <c r="G45" s="90">
        <f>SUM(G46)</f>
        <v>69.6</v>
      </c>
      <c r="H45" s="90">
        <f t="shared" si="6"/>
        <v>69.6</v>
      </c>
      <c r="I45" s="90">
        <f t="shared" si="6"/>
        <v>69.6</v>
      </c>
    </row>
    <row r="46" spans="1:9" s="3" customFormat="1" ht="12.75">
      <c r="A46" s="34" t="s">
        <v>9</v>
      </c>
      <c r="B46" s="35" t="s">
        <v>14</v>
      </c>
      <c r="C46" s="35" t="s">
        <v>20</v>
      </c>
      <c r="D46" s="35"/>
      <c r="E46" s="87"/>
      <c r="F46" s="40" t="s">
        <v>16</v>
      </c>
      <c r="G46" s="93">
        <f>SUM(G47)</f>
        <v>69.6</v>
      </c>
      <c r="H46" s="93">
        <f t="shared" si="6"/>
        <v>69.6</v>
      </c>
      <c r="I46" s="93">
        <f t="shared" si="6"/>
        <v>69.6</v>
      </c>
    </row>
    <row r="47" spans="1:9" s="3" customFormat="1" ht="36">
      <c r="A47" s="9" t="s">
        <v>9</v>
      </c>
      <c r="B47" s="10" t="s">
        <v>14</v>
      </c>
      <c r="C47" s="10" t="s">
        <v>20</v>
      </c>
      <c r="D47" s="10" t="s">
        <v>75</v>
      </c>
      <c r="E47" s="81"/>
      <c r="F47" s="11" t="s">
        <v>102</v>
      </c>
      <c r="G47" s="15">
        <f>SUM(G48+G50)</f>
        <v>69.6</v>
      </c>
      <c r="H47" s="15">
        <f>SUM(H48+H50)</f>
        <v>69.6</v>
      </c>
      <c r="I47" s="15">
        <f>SUM(I48+I50)</f>
        <v>69.6</v>
      </c>
    </row>
    <row r="48" spans="1:9" s="3" customFormat="1" ht="60">
      <c r="A48" s="9" t="s">
        <v>9</v>
      </c>
      <c r="B48" s="10" t="s">
        <v>14</v>
      </c>
      <c r="C48" s="10" t="s">
        <v>20</v>
      </c>
      <c r="D48" s="10" t="s">
        <v>75</v>
      </c>
      <c r="E48" s="116">
        <v>100</v>
      </c>
      <c r="F48" s="117" t="s">
        <v>79</v>
      </c>
      <c r="G48" s="15">
        <f>SUM(G49)</f>
        <v>63.034</v>
      </c>
      <c r="H48" s="15">
        <f>SUM(H49)</f>
        <v>63.034</v>
      </c>
      <c r="I48" s="15">
        <f>SUM(I49)</f>
        <v>63.034</v>
      </c>
    </row>
    <row r="49" spans="1:9" s="3" customFormat="1" ht="24">
      <c r="A49" s="9" t="s">
        <v>9</v>
      </c>
      <c r="B49" s="10" t="s">
        <v>14</v>
      </c>
      <c r="C49" s="10" t="s">
        <v>20</v>
      </c>
      <c r="D49" s="10" t="s">
        <v>75</v>
      </c>
      <c r="E49" s="88" t="s">
        <v>33</v>
      </c>
      <c r="F49" s="89" t="s">
        <v>34</v>
      </c>
      <c r="G49" s="15">
        <v>63.034</v>
      </c>
      <c r="H49" s="15">
        <v>63.034</v>
      </c>
      <c r="I49" s="15">
        <v>63.034</v>
      </c>
    </row>
    <row r="50" spans="1:9" s="3" customFormat="1" ht="24">
      <c r="A50" s="9" t="s">
        <v>9</v>
      </c>
      <c r="B50" s="10" t="s">
        <v>14</v>
      </c>
      <c r="C50" s="10" t="s">
        <v>20</v>
      </c>
      <c r="D50" s="10" t="s">
        <v>75</v>
      </c>
      <c r="E50" s="88" t="s">
        <v>80</v>
      </c>
      <c r="F50" s="119" t="s">
        <v>81</v>
      </c>
      <c r="G50" s="15">
        <f>SUM(G51)</f>
        <v>6.566</v>
      </c>
      <c r="H50" s="15">
        <f>SUM(H51)</f>
        <v>6.566</v>
      </c>
      <c r="I50" s="15">
        <f>SUM(I51)</f>
        <v>6.566</v>
      </c>
    </row>
    <row r="51" spans="1:9" ht="25.5">
      <c r="A51" s="9" t="s">
        <v>9</v>
      </c>
      <c r="B51" s="10" t="s">
        <v>14</v>
      </c>
      <c r="C51" s="10" t="s">
        <v>20</v>
      </c>
      <c r="D51" s="10" t="s">
        <v>75</v>
      </c>
      <c r="E51" s="88" t="s">
        <v>35</v>
      </c>
      <c r="F51" s="80" t="s">
        <v>36</v>
      </c>
      <c r="G51" s="15">
        <v>6.566</v>
      </c>
      <c r="H51" s="15">
        <v>6.566</v>
      </c>
      <c r="I51" s="15">
        <v>6.566</v>
      </c>
    </row>
    <row r="52" spans="1:9" ht="24">
      <c r="A52" s="44" t="s">
        <v>9</v>
      </c>
      <c r="B52" s="38" t="s">
        <v>20</v>
      </c>
      <c r="C52" s="38" t="s">
        <v>29</v>
      </c>
      <c r="D52" s="45"/>
      <c r="E52" s="84"/>
      <c r="F52" s="47" t="s">
        <v>37</v>
      </c>
      <c r="G52" s="113">
        <f>SUM(G53)</f>
        <v>132.4</v>
      </c>
      <c r="H52" s="113">
        <f aca="true" t="shared" si="7" ref="H52:I54">SUM(H53)</f>
        <v>102.4</v>
      </c>
      <c r="I52" s="113">
        <f t="shared" si="7"/>
        <v>102.4</v>
      </c>
    </row>
    <row r="53" spans="1:9" ht="64.5" customHeight="1">
      <c r="A53" s="9" t="s">
        <v>9</v>
      </c>
      <c r="B53" s="10" t="s">
        <v>20</v>
      </c>
      <c r="C53" s="10" t="s">
        <v>29</v>
      </c>
      <c r="D53" s="10" t="s">
        <v>74</v>
      </c>
      <c r="E53" s="94"/>
      <c r="F53" s="30" t="s">
        <v>113</v>
      </c>
      <c r="G53" s="15">
        <f>SUM(G54)</f>
        <v>132.4</v>
      </c>
      <c r="H53" s="15">
        <f t="shared" si="7"/>
        <v>102.4</v>
      </c>
      <c r="I53" s="15">
        <f t="shared" si="7"/>
        <v>102.4</v>
      </c>
    </row>
    <row r="54" spans="1:9" ht="36">
      <c r="A54" s="9" t="s">
        <v>9</v>
      </c>
      <c r="B54" s="10" t="s">
        <v>20</v>
      </c>
      <c r="C54" s="10" t="s">
        <v>29</v>
      </c>
      <c r="D54" s="10" t="s">
        <v>76</v>
      </c>
      <c r="E54" s="94"/>
      <c r="F54" s="114" t="s">
        <v>99</v>
      </c>
      <c r="G54" s="15">
        <f>SUM(G55)</f>
        <v>132.4</v>
      </c>
      <c r="H54" s="15">
        <f t="shared" si="7"/>
        <v>102.4</v>
      </c>
      <c r="I54" s="15">
        <f t="shared" si="7"/>
        <v>102.4</v>
      </c>
    </row>
    <row r="55" spans="1:9" s="3" customFormat="1" ht="12.75">
      <c r="A55" s="34" t="s">
        <v>9</v>
      </c>
      <c r="B55" s="35" t="s">
        <v>20</v>
      </c>
      <c r="C55" s="35" t="s">
        <v>38</v>
      </c>
      <c r="D55" s="35"/>
      <c r="E55" s="95"/>
      <c r="F55" s="91" t="s">
        <v>39</v>
      </c>
      <c r="G55" s="36">
        <f>SUM(G59+G56)</f>
        <v>132.4</v>
      </c>
      <c r="H55" s="36">
        <f>SUM(H59+H56)</f>
        <v>102.4</v>
      </c>
      <c r="I55" s="36">
        <f>SUM(I59+I56)</f>
        <v>102.4</v>
      </c>
    </row>
    <row r="56" spans="1:9" s="3" customFormat="1" ht="24.75" customHeight="1">
      <c r="A56" s="34" t="s">
        <v>9</v>
      </c>
      <c r="B56" s="35" t="s">
        <v>20</v>
      </c>
      <c r="C56" s="105" t="s">
        <v>38</v>
      </c>
      <c r="D56" s="106" t="s">
        <v>91</v>
      </c>
      <c r="E56" s="56"/>
      <c r="F56" s="55" t="s">
        <v>70</v>
      </c>
      <c r="G56" s="15">
        <f aca="true" t="shared" si="8" ref="G56:I57">SUM(G57)</f>
        <v>70</v>
      </c>
      <c r="H56" s="15">
        <f t="shared" si="8"/>
        <v>40</v>
      </c>
      <c r="I56" s="15">
        <f t="shared" si="8"/>
        <v>40</v>
      </c>
    </row>
    <row r="57" spans="1:9" s="3" customFormat="1" ht="24.75" customHeight="1">
      <c r="A57" s="34" t="s">
        <v>9</v>
      </c>
      <c r="B57" s="35" t="s">
        <v>20</v>
      </c>
      <c r="C57" s="105" t="s">
        <v>38</v>
      </c>
      <c r="D57" s="106" t="s">
        <v>91</v>
      </c>
      <c r="E57" s="88" t="s">
        <v>80</v>
      </c>
      <c r="F57" s="119" t="s">
        <v>81</v>
      </c>
      <c r="G57" s="15">
        <f t="shared" si="8"/>
        <v>70</v>
      </c>
      <c r="H57" s="15">
        <f t="shared" si="8"/>
        <v>40</v>
      </c>
      <c r="I57" s="15">
        <f t="shared" si="8"/>
        <v>40</v>
      </c>
    </row>
    <row r="58" spans="1:9" s="3" customFormat="1" ht="25.5">
      <c r="A58" s="34" t="s">
        <v>9</v>
      </c>
      <c r="B58" s="35" t="s">
        <v>20</v>
      </c>
      <c r="C58" s="105" t="s">
        <v>38</v>
      </c>
      <c r="D58" s="106" t="s">
        <v>91</v>
      </c>
      <c r="E58" s="88" t="s">
        <v>35</v>
      </c>
      <c r="F58" s="80" t="s">
        <v>36</v>
      </c>
      <c r="G58" s="15">
        <v>70</v>
      </c>
      <c r="H58" s="15">
        <v>40</v>
      </c>
      <c r="I58" s="15">
        <v>40</v>
      </c>
    </row>
    <row r="59" spans="1:9" s="3" customFormat="1" ht="24">
      <c r="A59" s="9" t="s">
        <v>9</v>
      </c>
      <c r="B59" s="10" t="s">
        <v>20</v>
      </c>
      <c r="C59" s="10" t="s">
        <v>38</v>
      </c>
      <c r="D59" s="106" t="s">
        <v>97</v>
      </c>
      <c r="E59" s="94"/>
      <c r="F59" s="89" t="s">
        <v>57</v>
      </c>
      <c r="G59" s="15">
        <f aca="true" t="shared" si="9" ref="G59:I60">SUM(G60)</f>
        <v>62.4</v>
      </c>
      <c r="H59" s="15">
        <f t="shared" si="9"/>
        <v>62.4</v>
      </c>
      <c r="I59" s="15">
        <f t="shared" si="9"/>
        <v>62.4</v>
      </c>
    </row>
    <row r="60" spans="1:9" s="3" customFormat="1" ht="24">
      <c r="A60" s="9" t="s">
        <v>9</v>
      </c>
      <c r="B60" s="10" t="s">
        <v>20</v>
      </c>
      <c r="C60" s="10" t="s">
        <v>38</v>
      </c>
      <c r="D60" s="106" t="s">
        <v>97</v>
      </c>
      <c r="E60" s="88" t="s">
        <v>80</v>
      </c>
      <c r="F60" s="119" t="s">
        <v>81</v>
      </c>
      <c r="G60" s="15">
        <f t="shared" si="9"/>
        <v>62.4</v>
      </c>
      <c r="H60" s="15">
        <f t="shared" si="9"/>
        <v>62.4</v>
      </c>
      <c r="I60" s="15">
        <f t="shared" si="9"/>
        <v>62.4</v>
      </c>
    </row>
    <row r="61" spans="1:9" s="3" customFormat="1" ht="25.5">
      <c r="A61" s="9" t="s">
        <v>9</v>
      </c>
      <c r="B61" s="10" t="s">
        <v>20</v>
      </c>
      <c r="C61" s="10" t="s">
        <v>38</v>
      </c>
      <c r="D61" s="106" t="s">
        <v>97</v>
      </c>
      <c r="E61" s="88" t="s">
        <v>35</v>
      </c>
      <c r="F61" s="80" t="s">
        <v>36</v>
      </c>
      <c r="G61" s="15">
        <v>62.4</v>
      </c>
      <c r="H61" s="15">
        <v>62.4</v>
      </c>
      <c r="I61" s="15">
        <v>62.4</v>
      </c>
    </row>
    <row r="62" spans="1:9" s="3" customFormat="1" ht="15.75" customHeight="1">
      <c r="A62" s="37" t="s">
        <v>9</v>
      </c>
      <c r="B62" s="98" t="s">
        <v>7</v>
      </c>
      <c r="C62" s="98" t="s">
        <v>29</v>
      </c>
      <c r="D62" s="98"/>
      <c r="E62" s="99"/>
      <c r="F62" s="101" t="s">
        <v>65</v>
      </c>
      <c r="G62" s="48">
        <f aca="true" t="shared" si="10" ref="G62:I67">SUM(G63)</f>
        <v>776.768</v>
      </c>
      <c r="H62" s="48">
        <f t="shared" si="10"/>
        <v>434.588</v>
      </c>
      <c r="I62" s="48">
        <f t="shared" si="10"/>
        <v>468.091</v>
      </c>
    </row>
    <row r="63" spans="1:9" s="3" customFormat="1" ht="60.75" customHeight="1">
      <c r="A63" s="9" t="s">
        <v>9</v>
      </c>
      <c r="B63" s="10" t="s">
        <v>7</v>
      </c>
      <c r="C63" s="10" t="s">
        <v>29</v>
      </c>
      <c r="D63" s="10" t="s">
        <v>74</v>
      </c>
      <c r="E63" s="88"/>
      <c r="F63" s="30" t="s">
        <v>113</v>
      </c>
      <c r="G63" s="15">
        <f t="shared" si="10"/>
        <v>776.768</v>
      </c>
      <c r="H63" s="15">
        <f t="shared" si="10"/>
        <v>434.588</v>
      </c>
      <c r="I63" s="15">
        <f t="shared" si="10"/>
        <v>468.091</v>
      </c>
    </row>
    <row r="64" spans="1:9" s="3" customFormat="1" ht="25.5" customHeight="1">
      <c r="A64" s="9" t="s">
        <v>9</v>
      </c>
      <c r="B64" s="10" t="s">
        <v>7</v>
      </c>
      <c r="C64" s="10" t="s">
        <v>29</v>
      </c>
      <c r="D64" s="10" t="s">
        <v>77</v>
      </c>
      <c r="E64" s="88"/>
      <c r="F64" s="114" t="s">
        <v>100</v>
      </c>
      <c r="G64" s="15">
        <f t="shared" si="10"/>
        <v>776.768</v>
      </c>
      <c r="H64" s="15">
        <f t="shared" si="10"/>
        <v>434.588</v>
      </c>
      <c r="I64" s="15">
        <f t="shared" si="10"/>
        <v>468.091</v>
      </c>
    </row>
    <row r="65" spans="1:9" s="3" customFormat="1" ht="12.75">
      <c r="A65" s="9" t="s">
        <v>9</v>
      </c>
      <c r="B65" s="10" t="s">
        <v>7</v>
      </c>
      <c r="C65" s="10" t="s">
        <v>66</v>
      </c>
      <c r="D65" s="10"/>
      <c r="E65" s="88"/>
      <c r="F65" s="128" t="s">
        <v>67</v>
      </c>
      <c r="G65" s="15">
        <f t="shared" si="10"/>
        <v>776.768</v>
      </c>
      <c r="H65" s="15">
        <f t="shared" si="10"/>
        <v>434.588</v>
      </c>
      <c r="I65" s="15">
        <f t="shared" si="10"/>
        <v>468.091</v>
      </c>
    </row>
    <row r="66" spans="1:9" s="3" customFormat="1" ht="25.5">
      <c r="A66" s="9" t="s">
        <v>9</v>
      </c>
      <c r="B66" s="10" t="s">
        <v>7</v>
      </c>
      <c r="C66" s="10" t="s">
        <v>66</v>
      </c>
      <c r="D66" s="10" t="s">
        <v>92</v>
      </c>
      <c r="E66" s="88"/>
      <c r="F66" s="80" t="s">
        <v>68</v>
      </c>
      <c r="G66" s="15">
        <f t="shared" si="10"/>
        <v>776.768</v>
      </c>
      <c r="H66" s="15">
        <f t="shared" si="10"/>
        <v>434.588</v>
      </c>
      <c r="I66" s="15">
        <f t="shared" si="10"/>
        <v>468.091</v>
      </c>
    </row>
    <row r="67" spans="1:9" s="3" customFormat="1" ht="25.5" customHeight="1">
      <c r="A67" s="9" t="s">
        <v>9</v>
      </c>
      <c r="B67" s="10" t="s">
        <v>7</v>
      </c>
      <c r="C67" s="10" t="s">
        <v>66</v>
      </c>
      <c r="D67" s="10" t="s">
        <v>92</v>
      </c>
      <c r="E67" s="88" t="s">
        <v>80</v>
      </c>
      <c r="F67" s="119" t="s">
        <v>81</v>
      </c>
      <c r="G67" s="15">
        <f t="shared" si="10"/>
        <v>776.768</v>
      </c>
      <c r="H67" s="15">
        <f t="shared" si="10"/>
        <v>434.588</v>
      </c>
      <c r="I67" s="15">
        <f t="shared" si="10"/>
        <v>468.091</v>
      </c>
    </row>
    <row r="68" spans="1:9" s="3" customFormat="1" ht="25.5">
      <c r="A68" s="9" t="s">
        <v>9</v>
      </c>
      <c r="B68" s="10" t="s">
        <v>7</v>
      </c>
      <c r="C68" s="10" t="s">
        <v>66</v>
      </c>
      <c r="D68" s="10" t="s">
        <v>92</v>
      </c>
      <c r="E68" s="88" t="s">
        <v>35</v>
      </c>
      <c r="F68" s="80" t="s">
        <v>36</v>
      </c>
      <c r="G68" s="15">
        <v>776.768</v>
      </c>
      <c r="H68" s="15">
        <v>434.588</v>
      </c>
      <c r="I68" s="15">
        <v>468.091</v>
      </c>
    </row>
    <row r="69" spans="1:9" ht="12.75">
      <c r="A69" s="37" t="s">
        <v>9</v>
      </c>
      <c r="B69" s="38" t="s">
        <v>17</v>
      </c>
      <c r="C69" s="38" t="s">
        <v>29</v>
      </c>
      <c r="D69" s="45"/>
      <c r="E69" s="85"/>
      <c r="F69" s="54" t="s">
        <v>18</v>
      </c>
      <c r="G69" s="51">
        <f aca="true" t="shared" si="11" ref="G69:I70">SUM(G70)</f>
        <v>1384.70914</v>
      </c>
      <c r="H69" s="51">
        <f t="shared" si="11"/>
        <v>602.52</v>
      </c>
      <c r="I69" s="51">
        <f t="shared" si="11"/>
        <v>561.9</v>
      </c>
    </row>
    <row r="70" spans="1:9" ht="63.75" customHeight="1">
      <c r="A70" s="9" t="s">
        <v>9</v>
      </c>
      <c r="B70" s="10" t="s">
        <v>17</v>
      </c>
      <c r="C70" s="10" t="s">
        <v>29</v>
      </c>
      <c r="D70" s="10" t="s">
        <v>74</v>
      </c>
      <c r="E70" s="126"/>
      <c r="F70" s="30" t="s">
        <v>113</v>
      </c>
      <c r="G70" s="18">
        <f t="shared" si="11"/>
        <v>1384.70914</v>
      </c>
      <c r="H70" s="18">
        <f t="shared" si="11"/>
        <v>602.52</v>
      </c>
      <c r="I70" s="18">
        <f t="shared" si="11"/>
        <v>561.9</v>
      </c>
    </row>
    <row r="71" spans="1:9" ht="38.25">
      <c r="A71" s="9" t="s">
        <v>9</v>
      </c>
      <c r="B71" s="10" t="s">
        <v>17</v>
      </c>
      <c r="C71" s="10" t="s">
        <v>29</v>
      </c>
      <c r="D71" s="10" t="s">
        <v>77</v>
      </c>
      <c r="E71" s="126"/>
      <c r="F71" s="129" t="s">
        <v>101</v>
      </c>
      <c r="G71" s="18">
        <f>SUM(G76+G72)</f>
        <v>1384.70914</v>
      </c>
      <c r="H71" s="18">
        <f>SUM(H76)</f>
        <v>602.52</v>
      </c>
      <c r="I71" s="18">
        <f>SUM(I76)</f>
        <v>561.9</v>
      </c>
    </row>
    <row r="72" spans="1:9" ht="12.75">
      <c r="A72" s="9" t="s">
        <v>9</v>
      </c>
      <c r="B72" s="35" t="s">
        <v>17</v>
      </c>
      <c r="C72" s="35" t="s">
        <v>14</v>
      </c>
      <c r="D72" s="162"/>
      <c r="E72" s="163"/>
      <c r="F72" s="164" t="s">
        <v>131</v>
      </c>
      <c r="G72" s="18">
        <f>SUM(Вед!G73)</f>
        <v>15</v>
      </c>
      <c r="H72" s="18">
        <f>SUM(Вед!H73)</f>
        <v>0</v>
      </c>
      <c r="I72" s="18">
        <f>SUM(Вед!I73)</f>
        <v>0</v>
      </c>
    </row>
    <row r="73" spans="1:9" ht="24">
      <c r="A73" s="9" t="s">
        <v>9</v>
      </c>
      <c r="B73" s="35" t="s">
        <v>17</v>
      </c>
      <c r="C73" s="35" t="s">
        <v>14</v>
      </c>
      <c r="D73" s="106" t="s">
        <v>129</v>
      </c>
      <c r="E73" s="53"/>
      <c r="F73" s="55" t="s">
        <v>130</v>
      </c>
      <c r="G73" s="165">
        <f aca="true" t="shared" si="12" ref="G73:I74">SUM(G74)</f>
        <v>15</v>
      </c>
      <c r="H73" s="165">
        <f t="shared" si="12"/>
        <v>0</v>
      </c>
      <c r="I73" s="165">
        <f t="shared" si="12"/>
        <v>0</v>
      </c>
    </row>
    <row r="74" spans="1:9" ht="24">
      <c r="A74" s="9" t="s">
        <v>9</v>
      </c>
      <c r="B74" s="35" t="s">
        <v>17</v>
      </c>
      <c r="C74" s="35" t="s">
        <v>14</v>
      </c>
      <c r="D74" s="106" t="s">
        <v>129</v>
      </c>
      <c r="E74" s="88" t="s">
        <v>80</v>
      </c>
      <c r="F74" s="119" t="s">
        <v>81</v>
      </c>
      <c r="G74" s="18">
        <f t="shared" si="12"/>
        <v>15</v>
      </c>
      <c r="H74" s="18">
        <f t="shared" si="12"/>
        <v>0</v>
      </c>
      <c r="I74" s="18">
        <f t="shared" si="12"/>
        <v>0</v>
      </c>
    </row>
    <row r="75" spans="1:9" ht="25.5">
      <c r="A75" s="9" t="s">
        <v>9</v>
      </c>
      <c r="B75" s="35" t="s">
        <v>17</v>
      </c>
      <c r="C75" s="35" t="s">
        <v>14</v>
      </c>
      <c r="D75" s="106" t="s">
        <v>129</v>
      </c>
      <c r="E75" s="88" t="s">
        <v>35</v>
      </c>
      <c r="F75" s="80" t="s">
        <v>36</v>
      </c>
      <c r="G75" s="18">
        <v>15</v>
      </c>
      <c r="H75" s="18"/>
      <c r="I75" s="18"/>
    </row>
    <row r="76" spans="1:9" s="3" customFormat="1" ht="12.75">
      <c r="A76" s="34" t="s">
        <v>9</v>
      </c>
      <c r="B76" s="35" t="s">
        <v>17</v>
      </c>
      <c r="C76" s="35" t="s">
        <v>20</v>
      </c>
      <c r="D76" s="35"/>
      <c r="E76" s="87"/>
      <c r="F76" s="40" t="s">
        <v>21</v>
      </c>
      <c r="G76" s="125">
        <f>SUM(G82+G88+G85+G97+G77+G91+G94)</f>
        <v>1369.70914</v>
      </c>
      <c r="H76" s="125">
        <f>SUM(H82+H88+H85+H97+H77+H91+H94)</f>
        <v>602.52</v>
      </c>
      <c r="I76" s="125">
        <f>SUM(I82+I88+I85+I97+I77+I91+I94)</f>
        <v>561.9</v>
      </c>
    </row>
    <row r="77" spans="1:9" s="3" customFormat="1" ht="36">
      <c r="A77" s="9" t="s">
        <v>9</v>
      </c>
      <c r="B77" s="10" t="s">
        <v>17</v>
      </c>
      <c r="C77" s="10" t="s">
        <v>20</v>
      </c>
      <c r="D77" s="10" t="s">
        <v>107</v>
      </c>
      <c r="E77" s="16"/>
      <c r="F77" s="11" t="s">
        <v>108</v>
      </c>
      <c r="G77" s="18">
        <f>G78+G80</f>
        <v>195.535</v>
      </c>
      <c r="H77" s="18">
        <f>H78+H80</f>
        <v>242.52</v>
      </c>
      <c r="I77" s="18">
        <f>I78+I80</f>
        <v>191.9</v>
      </c>
    </row>
    <row r="78" spans="1:9" s="3" customFormat="1" ht="24">
      <c r="A78" s="9" t="s">
        <v>9</v>
      </c>
      <c r="B78" s="10" t="s">
        <v>17</v>
      </c>
      <c r="C78" s="10" t="s">
        <v>20</v>
      </c>
      <c r="D78" s="10" t="s">
        <v>107</v>
      </c>
      <c r="E78" s="88" t="s">
        <v>80</v>
      </c>
      <c r="F78" s="119" t="s">
        <v>81</v>
      </c>
      <c r="G78" s="18">
        <f>SUM(G79)</f>
        <v>95.535</v>
      </c>
      <c r="H78" s="18">
        <f>SUM(H79)</f>
        <v>242.52</v>
      </c>
      <c r="I78" s="18">
        <f>SUM(I79)</f>
        <v>191.9</v>
      </c>
    </row>
    <row r="79" spans="1:10" s="3" customFormat="1" ht="25.5">
      <c r="A79" s="9" t="s">
        <v>9</v>
      </c>
      <c r="B79" s="10" t="s">
        <v>17</v>
      </c>
      <c r="C79" s="10" t="s">
        <v>20</v>
      </c>
      <c r="D79" s="10" t="s">
        <v>107</v>
      </c>
      <c r="E79" s="88" t="s">
        <v>35</v>
      </c>
      <c r="F79" s="80" t="s">
        <v>36</v>
      </c>
      <c r="G79" s="18">
        <v>95.535</v>
      </c>
      <c r="H79" s="18">
        <v>242.52</v>
      </c>
      <c r="I79" s="18">
        <v>191.9</v>
      </c>
      <c r="J79" s="154">
        <v>85</v>
      </c>
    </row>
    <row r="80" spans="1:9" s="3" customFormat="1" ht="24.75" customHeight="1">
      <c r="A80" s="9" t="s">
        <v>9</v>
      </c>
      <c r="B80" s="10" t="s">
        <v>17</v>
      </c>
      <c r="C80" s="10" t="s">
        <v>20</v>
      </c>
      <c r="D80" s="10" t="s">
        <v>107</v>
      </c>
      <c r="E80" s="88" t="s">
        <v>135</v>
      </c>
      <c r="F80" s="166" t="s">
        <v>134</v>
      </c>
      <c r="G80" s="18">
        <f>SUM(G81)</f>
        <v>100</v>
      </c>
      <c r="H80" s="18">
        <f>SUM(H81)</f>
        <v>0</v>
      </c>
      <c r="I80" s="18">
        <f>SUM(I81)</f>
        <v>0</v>
      </c>
    </row>
    <row r="81" spans="1:9" s="3" customFormat="1" ht="12.75">
      <c r="A81" s="9" t="s">
        <v>9</v>
      </c>
      <c r="B81" s="10" t="s">
        <v>17</v>
      </c>
      <c r="C81" s="10" t="s">
        <v>20</v>
      </c>
      <c r="D81" s="10" t="s">
        <v>107</v>
      </c>
      <c r="E81" s="88" t="s">
        <v>133</v>
      </c>
      <c r="F81" s="80" t="s">
        <v>132</v>
      </c>
      <c r="G81" s="18">
        <v>100</v>
      </c>
      <c r="H81" s="18"/>
      <c r="I81" s="18"/>
    </row>
    <row r="82" spans="1:9" ht="24">
      <c r="A82" s="9" t="s">
        <v>9</v>
      </c>
      <c r="B82" s="10" t="s">
        <v>17</v>
      </c>
      <c r="C82" s="10" t="s">
        <v>20</v>
      </c>
      <c r="D82" s="10" t="s">
        <v>93</v>
      </c>
      <c r="E82" s="16"/>
      <c r="F82" s="11" t="s">
        <v>58</v>
      </c>
      <c r="G82" s="18">
        <f>G83</f>
        <v>272.2</v>
      </c>
      <c r="H82" s="18">
        <f>H83</f>
        <v>300</v>
      </c>
      <c r="I82" s="18">
        <f>I83</f>
        <v>310</v>
      </c>
    </row>
    <row r="83" spans="1:9" ht="24">
      <c r="A83" s="9" t="s">
        <v>9</v>
      </c>
      <c r="B83" s="10" t="s">
        <v>17</v>
      </c>
      <c r="C83" s="10" t="s">
        <v>20</v>
      </c>
      <c r="D83" s="10" t="s">
        <v>93</v>
      </c>
      <c r="E83" s="88" t="s">
        <v>80</v>
      </c>
      <c r="F83" s="119" t="s">
        <v>81</v>
      </c>
      <c r="G83" s="18">
        <f>SUM(G84)</f>
        <v>272.2</v>
      </c>
      <c r="H83" s="18">
        <f>SUM(H84)</f>
        <v>300</v>
      </c>
      <c r="I83" s="18">
        <f>SUM(I84)</f>
        <v>310</v>
      </c>
    </row>
    <row r="84" spans="1:10" ht="25.5">
      <c r="A84" s="9" t="s">
        <v>9</v>
      </c>
      <c r="B84" s="10" t="s">
        <v>17</v>
      </c>
      <c r="C84" s="10" t="s">
        <v>20</v>
      </c>
      <c r="D84" s="10" t="s">
        <v>93</v>
      </c>
      <c r="E84" s="88" t="s">
        <v>35</v>
      </c>
      <c r="F84" s="80" t="s">
        <v>36</v>
      </c>
      <c r="G84" s="18">
        <v>272.2</v>
      </c>
      <c r="H84" s="18">
        <v>300</v>
      </c>
      <c r="I84" s="18">
        <v>310</v>
      </c>
      <c r="J84">
        <v>15</v>
      </c>
    </row>
    <row r="85" spans="1:9" ht="24">
      <c r="A85" s="9" t="s">
        <v>9</v>
      </c>
      <c r="B85" s="108" t="s">
        <v>17</v>
      </c>
      <c r="C85" s="108" t="s">
        <v>20</v>
      </c>
      <c r="D85" s="115" t="s">
        <v>94</v>
      </c>
      <c r="E85" s="109"/>
      <c r="F85" s="102" t="s">
        <v>69</v>
      </c>
      <c r="G85" s="110">
        <f aca="true" t="shared" si="13" ref="G85:I86">SUM(G86)</f>
        <v>20</v>
      </c>
      <c r="H85" s="110">
        <f t="shared" si="13"/>
        <v>20</v>
      </c>
      <c r="I85" s="110">
        <f t="shared" si="13"/>
        <v>20</v>
      </c>
    </row>
    <row r="86" spans="1:9" ht="24">
      <c r="A86" s="9" t="s">
        <v>9</v>
      </c>
      <c r="B86" s="10" t="s">
        <v>17</v>
      </c>
      <c r="C86" s="10" t="s">
        <v>20</v>
      </c>
      <c r="D86" s="115" t="s">
        <v>94</v>
      </c>
      <c r="E86" s="88" t="s">
        <v>80</v>
      </c>
      <c r="F86" s="119" t="s">
        <v>81</v>
      </c>
      <c r="G86" s="110">
        <f t="shared" si="13"/>
        <v>20</v>
      </c>
      <c r="H86" s="110">
        <f t="shared" si="13"/>
        <v>20</v>
      </c>
      <c r="I86" s="110">
        <f t="shared" si="13"/>
        <v>20</v>
      </c>
    </row>
    <row r="87" spans="1:9" ht="25.5">
      <c r="A87" s="9" t="s">
        <v>9</v>
      </c>
      <c r="B87" s="10" t="s">
        <v>17</v>
      </c>
      <c r="C87" s="10" t="s">
        <v>20</v>
      </c>
      <c r="D87" s="115" t="s">
        <v>94</v>
      </c>
      <c r="E87" s="88" t="s">
        <v>35</v>
      </c>
      <c r="F87" s="80" t="s">
        <v>36</v>
      </c>
      <c r="G87" s="18">
        <v>20</v>
      </c>
      <c r="H87" s="18">
        <v>20</v>
      </c>
      <c r="I87" s="18">
        <v>20</v>
      </c>
    </row>
    <row r="88" spans="1:9" ht="34.5" customHeight="1">
      <c r="A88" s="9" t="s">
        <v>9</v>
      </c>
      <c r="B88" s="10" t="s">
        <v>17</v>
      </c>
      <c r="C88" s="10" t="s">
        <v>20</v>
      </c>
      <c r="D88" s="10" t="s">
        <v>95</v>
      </c>
      <c r="E88" s="81"/>
      <c r="F88" s="17" t="s">
        <v>59</v>
      </c>
      <c r="G88" s="18">
        <f aca="true" t="shared" si="14" ref="G88:I89">SUM(G89)</f>
        <v>90</v>
      </c>
      <c r="H88" s="18">
        <f t="shared" si="14"/>
        <v>40</v>
      </c>
      <c r="I88" s="18">
        <f t="shared" si="14"/>
        <v>40</v>
      </c>
    </row>
    <row r="89" spans="1:9" ht="24.75" customHeight="1">
      <c r="A89" s="9" t="s">
        <v>9</v>
      </c>
      <c r="B89" s="10" t="s">
        <v>17</v>
      </c>
      <c r="C89" s="10" t="s">
        <v>20</v>
      </c>
      <c r="D89" s="10" t="s">
        <v>95</v>
      </c>
      <c r="E89" s="88" t="s">
        <v>80</v>
      </c>
      <c r="F89" s="119" t="s">
        <v>81</v>
      </c>
      <c r="G89" s="18">
        <f t="shared" si="14"/>
        <v>90</v>
      </c>
      <c r="H89" s="18">
        <f t="shared" si="14"/>
        <v>40</v>
      </c>
      <c r="I89" s="18">
        <f t="shared" si="14"/>
        <v>40</v>
      </c>
    </row>
    <row r="90" spans="1:9" ht="27" customHeight="1">
      <c r="A90" s="9" t="s">
        <v>9</v>
      </c>
      <c r="B90" s="10" t="s">
        <v>17</v>
      </c>
      <c r="C90" s="10" t="s">
        <v>20</v>
      </c>
      <c r="D90" s="10" t="s">
        <v>95</v>
      </c>
      <c r="E90" s="88" t="s">
        <v>35</v>
      </c>
      <c r="F90" s="80" t="s">
        <v>36</v>
      </c>
      <c r="G90" s="18">
        <v>90</v>
      </c>
      <c r="H90" s="18">
        <v>40</v>
      </c>
      <c r="I90" s="18">
        <v>40</v>
      </c>
    </row>
    <row r="91" spans="1:9" ht="39.75" customHeight="1">
      <c r="A91" s="9" t="s">
        <v>9</v>
      </c>
      <c r="B91" s="10" t="s">
        <v>17</v>
      </c>
      <c r="C91" s="10" t="s">
        <v>20</v>
      </c>
      <c r="D91" s="127" t="s">
        <v>120</v>
      </c>
      <c r="E91" s="88"/>
      <c r="F91" s="80" t="s">
        <v>121</v>
      </c>
      <c r="G91" s="18">
        <f aca="true" t="shared" si="15" ref="G91:I92">SUM(G92)</f>
        <v>584.97414</v>
      </c>
      <c r="H91" s="18">
        <f t="shared" si="15"/>
        <v>0</v>
      </c>
      <c r="I91" s="18">
        <f t="shared" si="15"/>
        <v>0</v>
      </c>
    </row>
    <row r="92" spans="1:9" ht="27" customHeight="1">
      <c r="A92" s="9" t="s">
        <v>9</v>
      </c>
      <c r="B92" s="10" t="s">
        <v>17</v>
      </c>
      <c r="C92" s="10" t="s">
        <v>20</v>
      </c>
      <c r="D92" s="127" t="s">
        <v>120</v>
      </c>
      <c r="E92" s="88" t="s">
        <v>80</v>
      </c>
      <c r="F92" s="80" t="s">
        <v>81</v>
      </c>
      <c r="G92" s="18">
        <f t="shared" si="15"/>
        <v>584.97414</v>
      </c>
      <c r="H92" s="18">
        <f t="shared" si="15"/>
        <v>0</v>
      </c>
      <c r="I92" s="18">
        <f t="shared" si="15"/>
        <v>0</v>
      </c>
    </row>
    <row r="93" spans="1:9" ht="27" customHeight="1">
      <c r="A93" s="9" t="s">
        <v>9</v>
      </c>
      <c r="B93" s="10" t="s">
        <v>17</v>
      </c>
      <c r="C93" s="10" t="s">
        <v>20</v>
      </c>
      <c r="D93" s="127" t="s">
        <v>120</v>
      </c>
      <c r="E93" s="88" t="s">
        <v>35</v>
      </c>
      <c r="F93" s="80" t="s">
        <v>36</v>
      </c>
      <c r="G93" s="18">
        <v>584.97414</v>
      </c>
      <c r="H93" s="18"/>
      <c r="I93" s="18"/>
    </row>
    <row r="94" spans="1:9" ht="65.25" customHeight="1">
      <c r="A94" s="9" t="s">
        <v>9</v>
      </c>
      <c r="B94" s="10" t="s">
        <v>17</v>
      </c>
      <c r="C94" s="10" t="s">
        <v>20</v>
      </c>
      <c r="D94" s="127" t="s">
        <v>123</v>
      </c>
      <c r="E94" s="88"/>
      <c r="F94" s="80" t="s">
        <v>122</v>
      </c>
      <c r="G94" s="18">
        <f aca="true" t="shared" si="16" ref="G94:I95">SUM(G95)</f>
        <v>57</v>
      </c>
      <c r="H94" s="18">
        <f t="shared" si="16"/>
        <v>0</v>
      </c>
      <c r="I94" s="18">
        <f t="shared" si="16"/>
        <v>0</v>
      </c>
    </row>
    <row r="95" spans="1:9" ht="27" customHeight="1">
      <c r="A95" s="9" t="s">
        <v>9</v>
      </c>
      <c r="B95" s="10" t="s">
        <v>17</v>
      </c>
      <c r="C95" s="10" t="s">
        <v>20</v>
      </c>
      <c r="D95" s="127" t="s">
        <v>123</v>
      </c>
      <c r="E95" s="88" t="s">
        <v>80</v>
      </c>
      <c r="F95" s="80" t="s">
        <v>81</v>
      </c>
      <c r="G95" s="18">
        <f t="shared" si="16"/>
        <v>57</v>
      </c>
      <c r="H95" s="18">
        <f t="shared" si="16"/>
        <v>0</v>
      </c>
      <c r="I95" s="18">
        <f t="shared" si="16"/>
        <v>0</v>
      </c>
    </row>
    <row r="96" spans="1:9" ht="27" customHeight="1">
      <c r="A96" s="9" t="s">
        <v>9</v>
      </c>
      <c r="B96" s="10" t="s">
        <v>17</v>
      </c>
      <c r="C96" s="10" t="s">
        <v>20</v>
      </c>
      <c r="D96" s="127" t="s">
        <v>123</v>
      </c>
      <c r="E96" s="88" t="s">
        <v>35</v>
      </c>
      <c r="F96" s="80" t="s">
        <v>36</v>
      </c>
      <c r="G96" s="18">
        <v>57</v>
      </c>
      <c r="H96" s="18"/>
      <c r="I96" s="18"/>
    </row>
    <row r="97" spans="1:9" ht="39" customHeight="1">
      <c r="A97" s="9" t="s">
        <v>9</v>
      </c>
      <c r="B97" s="10" t="s">
        <v>17</v>
      </c>
      <c r="C97" s="10" t="s">
        <v>20</v>
      </c>
      <c r="D97" s="127" t="s">
        <v>103</v>
      </c>
      <c r="E97" s="88"/>
      <c r="F97" s="80" t="s">
        <v>104</v>
      </c>
      <c r="G97" s="18">
        <f aca="true" t="shared" si="17" ref="G97:I98">SUM(G98)</f>
        <v>150</v>
      </c>
      <c r="H97" s="18">
        <f t="shared" si="17"/>
        <v>0</v>
      </c>
      <c r="I97" s="18">
        <f t="shared" si="17"/>
        <v>0</v>
      </c>
    </row>
    <row r="98" spans="1:9" ht="24.75" customHeight="1">
      <c r="A98" s="9" t="s">
        <v>9</v>
      </c>
      <c r="B98" s="10" t="s">
        <v>17</v>
      </c>
      <c r="C98" s="10" t="s">
        <v>20</v>
      </c>
      <c r="D98" s="127" t="s">
        <v>103</v>
      </c>
      <c r="E98" s="88" t="s">
        <v>80</v>
      </c>
      <c r="F98" s="119" t="s">
        <v>81</v>
      </c>
      <c r="G98" s="18">
        <f t="shared" si="17"/>
        <v>150</v>
      </c>
      <c r="H98" s="18">
        <f t="shared" si="17"/>
        <v>0</v>
      </c>
      <c r="I98" s="18">
        <f t="shared" si="17"/>
        <v>0</v>
      </c>
    </row>
    <row r="99" spans="1:9" ht="27" customHeight="1">
      <c r="A99" s="9" t="s">
        <v>9</v>
      </c>
      <c r="B99" s="10" t="s">
        <v>17</v>
      </c>
      <c r="C99" s="10" t="s">
        <v>20</v>
      </c>
      <c r="D99" s="127" t="s">
        <v>103</v>
      </c>
      <c r="E99" s="88" t="s">
        <v>35</v>
      </c>
      <c r="F99" s="80" t="s">
        <v>36</v>
      </c>
      <c r="G99" s="18">
        <v>150</v>
      </c>
      <c r="H99" s="18">
        <v>0</v>
      </c>
      <c r="I99" s="18">
        <v>0</v>
      </c>
    </row>
    <row r="100" spans="1:9" ht="27.75" customHeight="1">
      <c r="A100" s="44" t="s">
        <v>9</v>
      </c>
      <c r="B100" s="38" t="s">
        <v>28</v>
      </c>
      <c r="C100" s="38" t="s">
        <v>29</v>
      </c>
      <c r="D100" s="45"/>
      <c r="E100" s="85"/>
      <c r="F100" s="61" t="s">
        <v>30</v>
      </c>
      <c r="G100" s="62">
        <f aca="true" t="shared" si="18" ref="G100:I105">SUM(G101)</f>
        <v>22</v>
      </c>
      <c r="H100" s="62">
        <f t="shared" si="18"/>
        <v>22</v>
      </c>
      <c r="I100" s="62">
        <f t="shared" si="18"/>
        <v>22</v>
      </c>
    </row>
    <row r="101" spans="1:9" ht="64.5" customHeight="1">
      <c r="A101" s="9" t="s">
        <v>9</v>
      </c>
      <c r="B101" s="10" t="s">
        <v>28</v>
      </c>
      <c r="C101" s="10" t="s">
        <v>29</v>
      </c>
      <c r="D101" s="10" t="s">
        <v>74</v>
      </c>
      <c r="E101" s="86"/>
      <c r="F101" s="30" t="s">
        <v>113</v>
      </c>
      <c r="G101" s="18">
        <f t="shared" si="18"/>
        <v>22</v>
      </c>
      <c r="H101" s="18">
        <f t="shared" si="18"/>
        <v>22</v>
      </c>
      <c r="I101" s="18">
        <f t="shared" si="18"/>
        <v>22</v>
      </c>
    </row>
    <row r="102" spans="1:9" ht="24">
      <c r="A102" s="9" t="s">
        <v>9</v>
      </c>
      <c r="B102" s="10" t="s">
        <v>28</v>
      </c>
      <c r="C102" s="10" t="s">
        <v>29</v>
      </c>
      <c r="D102" s="10" t="s">
        <v>72</v>
      </c>
      <c r="E102" s="86"/>
      <c r="F102" s="131" t="s">
        <v>98</v>
      </c>
      <c r="G102" s="18">
        <f t="shared" si="18"/>
        <v>22</v>
      </c>
      <c r="H102" s="18">
        <f t="shared" si="18"/>
        <v>22</v>
      </c>
      <c r="I102" s="18">
        <f t="shared" si="18"/>
        <v>22</v>
      </c>
    </row>
    <row r="103" spans="1:9" ht="24">
      <c r="A103" s="34" t="s">
        <v>9</v>
      </c>
      <c r="B103" s="35" t="s">
        <v>28</v>
      </c>
      <c r="C103" s="35" t="s">
        <v>20</v>
      </c>
      <c r="D103" s="35"/>
      <c r="E103" s="87"/>
      <c r="F103" s="130" t="s">
        <v>60</v>
      </c>
      <c r="G103" s="18">
        <f t="shared" si="18"/>
        <v>22</v>
      </c>
      <c r="H103" s="18">
        <f t="shared" si="18"/>
        <v>22</v>
      </c>
      <c r="I103" s="18">
        <f t="shared" si="18"/>
        <v>22</v>
      </c>
    </row>
    <row r="104" spans="1:15" ht="24">
      <c r="A104" s="9" t="s">
        <v>9</v>
      </c>
      <c r="B104" s="10" t="s">
        <v>28</v>
      </c>
      <c r="C104" s="10" t="s">
        <v>20</v>
      </c>
      <c r="D104" s="10" t="s">
        <v>96</v>
      </c>
      <c r="E104" s="81"/>
      <c r="F104" s="55" t="s">
        <v>87</v>
      </c>
      <c r="G104" s="18">
        <f t="shared" si="18"/>
        <v>22</v>
      </c>
      <c r="H104" s="18">
        <f t="shared" si="18"/>
        <v>22</v>
      </c>
      <c r="I104" s="18">
        <f t="shared" si="18"/>
        <v>22</v>
      </c>
      <c r="J104" s="58"/>
      <c r="K104" s="58"/>
      <c r="L104" s="58"/>
      <c r="M104" s="58"/>
      <c r="N104" s="58"/>
      <c r="O104" s="58"/>
    </row>
    <row r="105" spans="1:15" ht="12.75">
      <c r="A105" s="59" t="s">
        <v>9</v>
      </c>
      <c r="B105" s="55">
        <v>14</v>
      </c>
      <c r="C105" s="10" t="s">
        <v>20</v>
      </c>
      <c r="D105" s="10" t="s">
        <v>96</v>
      </c>
      <c r="E105" s="81" t="s">
        <v>83</v>
      </c>
      <c r="F105" s="117" t="s">
        <v>84</v>
      </c>
      <c r="G105" s="18">
        <f t="shared" si="18"/>
        <v>22</v>
      </c>
      <c r="H105" s="18">
        <f t="shared" si="18"/>
        <v>22</v>
      </c>
      <c r="I105" s="18">
        <f t="shared" si="18"/>
        <v>22</v>
      </c>
      <c r="J105" s="58"/>
      <c r="K105" s="58"/>
      <c r="L105" s="58"/>
      <c r="M105" s="58"/>
      <c r="N105" s="58"/>
      <c r="O105" s="58"/>
    </row>
    <row r="106" spans="1:9" ht="12.75">
      <c r="A106" s="59" t="s">
        <v>9</v>
      </c>
      <c r="B106" s="55">
        <v>14</v>
      </c>
      <c r="C106" s="10" t="s">
        <v>20</v>
      </c>
      <c r="D106" s="10" t="s">
        <v>96</v>
      </c>
      <c r="E106" s="96">
        <v>540</v>
      </c>
      <c r="F106" s="55" t="s">
        <v>22</v>
      </c>
      <c r="G106" s="18">
        <v>22</v>
      </c>
      <c r="H106" s="18">
        <v>22</v>
      </c>
      <c r="I106" s="18">
        <v>22</v>
      </c>
    </row>
    <row r="107" spans="1:9" ht="12.75">
      <c r="A107" s="60"/>
      <c r="B107" s="53"/>
      <c r="C107" s="53"/>
      <c r="D107" s="53"/>
      <c r="E107" s="53"/>
      <c r="F107" s="12" t="s">
        <v>23</v>
      </c>
      <c r="G107" s="19">
        <f>SUM(G100+G69+G52+G43+G9+G62)</f>
        <v>4162.327139999999</v>
      </c>
      <c r="H107" s="19">
        <f>SUM(H100+H69+H52+H43+H9+H62)</f>
        <v>2744.7580000000003</v>
      </c>
      <c r="I107" s="19">
        <f>SUM(I100+I69+I52+I43+I9+I62)</f>
        <v>2737.641</v>
      </c>
    </row>
  </sheetData>
  <sheetProtection/>
  <mergeCells count="10">
    <mergeCell ref="F2:I2"/>
    <mergeCell ref="A3:I3"/>
    <mergeCell ref="F1:I1"/>
    <mergeCell ref="G5:I5"/>
    <mergeCell ref="F5:F6"/>
    <mergeCell ref="A5:A6"/>
    <mergeCell ref="B5:B6"/>
    <mergeCell ref="E5:E6"/>
    <mergeCell ref="C5:C6"/>
    <mergeCell ref="D5:D6"/>
  </mergeCells>
  <printOptions/>
  <pageMargins left="0.1968503937007874" right="0" top="0.3937007874015748" bottom="0.1968503937007874" header="0.275590551181102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J9" sqref="J9"/>
    </sheetView>
  </sheetViews>
  <sheetFormatPr defaultColWidth="8.140625" defaultRowHeight="12.75"/>
  <cols>
    <col min="1" max="1" width="12.00390625" style="0" customWidth="1"/>
    <col min="2" max="2" width="6.00390625" style="0" customWidth="1"/>
    <col min="3" max="3" width="54.00390625" style="0" customWidth="1"/>
    <col min="4" max="4" width="10.421875" style="0" customWidth="1"/>
    <col min="5" max="5" width="8.8515625" style="0" customWidth="1"/>
    <col min="6" max="6" width="10.421875" style="0" customWidth="1"/>
  </cols>
  <sheetData>
    <row r="1" spans="1:6" ht="12.75">
      <c r="A1" s="5"/>
      <c r="B1" s="5"/>
      <c r="C1" s="193" t="s">
        <v>119</v>
      </c>
      <c r="D1" s="193"/>
      <c r="E1" s="175"/>
      <c r="F1" s="175"/>
    </row>
    <row r="2" spans="1:6" ht="62.25" customHeight="1">
      <c r="A2" s="5"/>
      <c r="B2" s="5"/>
      <c r="C2" s="170" t="s">
        <v>136</v>
      </c>
      <c r="D2" s="171"/>
      <c r="E2" s="171"/>
      <c r="F2" s="171"/>
    </row>
    <row r="3" spans="1:6" ht="12.75">
      <c r="A3" s="183" t="s">
        <v>112</v>
      </c>
      <c r="B3" s="194"/>
      <c r="C3" s="194"/>
      <c r="D3" s="194"/>
      <c r="E3" s="175"/>
      <c r="F3" s="175"/>
    </row>
    <row r="4" spans="1:6" s="1" customFormat="1" ht="65.25" customHeight="1">
      <c r="A4" s="194"/>
      <c r="B4" s="194"/>
      <c r="C4" s="194"/>
      <c r="D4" s="194"/>
      <c r="E4" s="175"/>
      <c r="F4" s="175"/>
    </row>
    <row r="5" spans="1:6" ht="12.75">
      <c r="A5" s="5"/>
      <c r="B5" s="5"/>
      <c r="C5" s="5"/>
      <c r="D5" s="195" t="s">
        <v>8</v>
      </c>
      <c r="E5" s="196"/>
      <c r="F5" s="196"/>
    </row>
    <row r="6" spans="1:6" ht="12.75" customHeight="1">
      <c r="A6" s="188" t="s">
        <v>50</v>
      </c>
      <c r="B6" s="186" t="s">
        <v>61</v>
      </c>
      <c r="C6" s="188" t="s">
        <v>27</v>
      </c>
      <c r="D6" s="181" t="s">
        <v>4</v>
      </c>
      <c r="E6" s="182"/>
      <c r="F6" s="182"/>
    </row>
    <row r="7" spans="1:6" ht="14.25">
      <c r="A7" s="189"/>
      <c r="B7" s="187"/>
      <c r="C7" s="189"/>
      <c r="D7" s="149">
        <v>2017</v>
      </c>
      <c r="E7" s="148">
        <v>2018</v>
      </c>
      <c r="F7" s="148">
        <v>2019</v>
      </c>
    </row>
    <row r="8" spans="1:6" ht="12.75">
      <c r="A8" s="7">
        <v>4</v>
      </c>
      <c r="B8" s="6" t="s">
        <v>51</v>
      </c>
      <c r="C8" s="7">
        <v>6</v>
      </c>
      <c r="D8" s="39">
        <v>7</v>
      </c>
      <c r="E8" s="39">
        <v>8</v>
      </c>
      <c r="F8" s="39">
        <v>9</v>
      </c>
    </row>
    <row r="9" spans="1:6" ht="61.5" customHeight="1">
      <c r="A9" s="10"/>
      <c r="B9" s="10"/>
      <c r="C9" s="20" t="s">
        <v>113</v>
      </c>
      <c r="D9" s="14">
        <f>SUM(D10+D17+D27+D30)</f>
        <v>4161.327139999999</v>
      </c>
      <c r="E9" s="14">
        <f>SUM(E10+E17+E27+E30)</f>
        <v>2743.758</v>
      </c>
      <c r="F9" s="14">
        <f>SUM(F10+F17+F27+F30)</f>
        <v>2736.641</v>
      </c>
    </row>
    <row r="10" spans="1:6" ht="24">
      <c r="A10" s="68" t="s">
        <v>72</v>
      </c>
      <c r="B10" s="68" t="s">
        <v>9</v>
      </c>
      <c r="C10" s="64" t="s">
        <v>98</v>
      </c>
      <c r="D10" s="69">
        <f>SUM(D11:D16)</f>
        <v>313.95</v>
      </c>
      <c r="E10" s="69">
        <f>SUM(E11:E16)</f>
        <v>91.75</v>
      </c>
      <c r="F10" s="69">
        <f>SUM(F11:F16)</f>
        <v>91.75</v>
      </c>
    </row>
    <row r="11" spans="1:6" ht="60">
      <c r="A11" s="10" t="s">
        <v>73</v>
      </c>
      <c r="B11" s="35" t="s">
        <v>9</v>
      </c>
      <c r="C11" s="11" t="s">
        <v>63</v>
      </c>
      <c r="D11" s="14">
        <f>SUM(Вед!G31)</f>
        <v>0.15</v>
      </c>
      <c r="E11" s="14">
        <f>SUM(Вед!H31)</f>
        <v>0.15</v>
      </c>
      <c r="F11" s="14">
        <f>SUM(Вед!I31)</f>
        <v>0.15</v>
      </c>
    </row>
    <row r="12" spans="1:6" ht="48">
      <c r="A12" s="10" t="s">
        <v>127</v>
      </c>
      <c r="B12" s="88" t="s">
        <v>9</v>
      </c>
      <c r="C12" s="167" t="s">
        <v>128</v>
      </c>
      <c r="D12" s="153">
        <f>SUM(Вед!G34)</f>
        <v>2.2</v>
      </c>
      <c r="E12" s="153">
        <f>SUM(Вед!H34)</f>
        <v>0</v>
      </c>
      <c r="F12" s="153">
        <f>SUM(Вед!I34)</f>
        <v>0</v>
      </c>
    </row>
    <row r="13" spans="1:6" ht="36">
      <c r="A13" s="10" t="s">
        <v>75</v>
      </c>
      <c r="B13" s="35" t="s">
        <v>9</v>
      </c>
      <c r="C13" s="11" t="s">
        <v>102</v>
      </c>
      <c r="D13" s="14">
        <f>SUM(Вед!G47)</f>
        <v>69.6</v>
      </c>
      <c r="E13" s="14">
        <f>SUM(Вед!H47)</f>
        <v>69.6</v>
      </c>
      <c r="F13" s="14">
        <f>SUM(Вед!I47)</f>
        <v>69.6</v>
      </c>
    </row>
    <row r="14" spans="1:6" ht="24">
      <c r="A14" s="158" t="s">
        <v>114</v>
      </c>
      <c r="B14" s="160">
        <v>701</v>
      </c>
      <c r="C14" s="55" t="s">
        <v>115</v>
      </c>
      <c r="D14" s="14">
        <f>SUM(Вед!G37)</f>
        <v>20</v>
      </c>
      <c r="E14" s="14">
        <f>SUM(Вед!H37)</f>
        <v>0</v>
      </c>
      <c r="F14" s="14">
        <f>SUM(Вед!I37)</f>
        <v>0</v>
      </c>
    </row>
    <row r="15" spans="1:6" ht="25.5">
      <c r="A15" s="106" t="s">
        <v>105</v>
      </c>
      <c r="B15" s="135" t="s">
        <v>9</v>
      </c>
      <c r="C15" s="80" t="s">
        <v>106</v>
      </c>
      <c r="D15" s="14">
        <f>SUM(Вед!G40)</f>
        <v>200</v>
      </c>
      <c r="E15" s="14">
        <f>SUM(Вед!H40)</f>
        <v>0</v>
      </c>
      <c r="F15" s="14">
        <f>SUM(Вед!I40)</f>
        <v>0</v>
      </c>
    </row>
    <row r="16" spans="1:15" ht="24">
      <c r="A16" s="10" t="s">
        <v>96</v>
      </c>
      <c r="B16" s="35" t="s">
        <v>9</v>
      </c>
      <c r="C16" s="55" t="s">
        <v>87</v>
      </c>
      <c r="D16" s="18">
        <f>SUM(Вед!G104)</f>
        <v>22</v>
      </c>
      <c r="E16" s="18">
        <f>SUM(Вед!H104)</f>
        <v>22</v>
      </c>
      <c r="F16" s="18">
        <f>SUM(Вед!I104)</f>
        <v>22</v>
      </c>
      <c r="G16" s="58"/>
      <c r="H16" s="58"/>
      <c r="I16" s="58"/>
      <c r="J16" s="58"/>
      <c r="K16" s="58"/>
      <c r="L16" s="58"/>
      <c r="M16" s="58"/>
      <c r="N16" s="58"/>
      <c r="O16" s="58"/>
    </row>
    <row r="17" spans="1:6" s="3" customFormat="1" ht="25.5">
      <c r="A17" s="68" t="s">
        <v>77</v>
      </c>
      <c r="B17" s="68" t="s">
        <v>9</v>
      </c>
      <c r="C17" s="65" t="s">
        <v>101</v>
      </c>
      <c r="D17" s="42">
        <f>SUM(D18:D26)</f>
        <v>2161.47714</v>
      </c>
      <c r="E17" s="42">
        <f>SUM(E18:E26)</f>
        <v>1037.108</v>
      </c>
      <c r="F17" s="42">
        <f>SUM(F18:F26)</f>
        <v>1029.991</v>
      </c>
    </row>
    <row r="18" spans="1:6" s="3" customFormat="1" ht="24">
      <c r="A18" s="10" t="s">
        <v>107</v>
      </c>
      <c r="B18" s="35" t="s">
        <v>9</v>
      </c>
      <c r="C18" s="11" t="s">
        <v>108</v>
      </c>
      <c r="D18" s="36">
        <f>SUM(Вед!G77)</f>
        <v>195.535</v>
      </c>
      <c r="E18" s="36">
        <f>SUM(Вед!H77)</f>
        <v>242.52</v>
      </c>
      <c r="F18" s="36">
        <f>SUM(Вед!I77)</f>
        <v>191.9</v>
      </c>
    </row>
    <row r="19" spans="1:6" ht="24">
      <c r="A19" s="10" t="s">
        <v>93</v>
      </c>
      <c r="B19" s="35" t="s">
        <v>9</v>
      </c>
      <c r="C19" s="11" t="s">
        <v>58</v>
      </c>
      <c r="D19" s="18">
        <f>SUM(Вед!G82)</f>
        <v>272.2</v>
      </c>
      <c r="E19" s="18">
        <f>SUM(Вед!H82)</f>
        <v>300</v>
      </c>
      <c r="F19" s="18">
        <f>SUM(Вед!I82)</f>
        <v>310</v>
      </c>
    </row>
    <row r="20" spans="1:6" ht="12.75">
      <c r="A20" s="106" t="s">
        <v>129</v>
      </c>
      <c r="B20" s="53">
        <v>701</v>
      </c>
      <c r="C20" s="55" t="s">
        <v>130</v>
      </c>
      <c r="D20" s="18">
        <f>SUM(Вед!G73)</f>
        <v>15</v>
      </c>
      <c r="E20" s="18">
        <f>SUM(Вед!H73)</f>
        <v>0</v>
      </c>
      <c r="F20" s="18">
        <f>SUM(Вед!I73)</f>
        <v>0</v>
      </c>
    </row>
    <row r="21" spans="1:6" ht="24">
      <c r="A21" s="103" t="s">
        <v>94</v>
      </c>
      <c r="B21" s="104" t="s">
        <v>9</v>
      </c>
      <c r="C21" s="102" t="s">
        <v>69</v>
      </c>
      <c r="D21" s="18">
        <f>SUM(Вед!G85)</f>
        <v>20</v>
      </c>
      <c r="E21" s="18">
        <f>SUM(Вед!H85)</f>
        <v>20</v>
      </c>
      <c r="F21" s="18">
        <f>SUM(Вед!I85)</f>
        <v>20</v>
      </c>
    </row>
    <row r="22" spans="1:6" ht="40.5" customHeight="1">
      <c r="A22" s="10" t="s">
        <v>95</v>
      </c>
      <c r="B22" s="35" t="s">
        <v>9</v>
      </c>
      <c r="C22" s="17" t="s">
        <v>59</v>
      </c>
      <c r="D22" s="18">
        <f>SUM(Вед!G88)</f>
        <v>90</v>
      </c>
      <c r="E22" s="18">
        <f>SUM(Вед!H88)</f>
        <v>40</v>
      </c>
      <c r="F22" s="18">
        <f>SUM(Вед!I88)</f>
        <v>40</v>
      </c>
    </row>
    <row r="23" spans="1:6" ht="25.5" customHeight="1">
      <c r="A23" s="10" t="s">
        <v>92</v>
      </c>
      <c r="B23" s="35" t="s">
        <v>9</v>
      </c>
      <c r="C23" s="80" t="s">
        <v>68</v>
      </c>
      <c r="D23" s="18">
        <f>SUM(Вед!G66)</f>
        <v>776.768</v>
      </c>
      <c r="E23" s="18">
        <f>SUM(Вед!H66)</f>
        <v>434.588</v>
      </c>
      <c r="F23" s="18">
        <f>SUM(Вед!I66)</f>
        <v>468.091</v>
      </c>
    </row>
    <row r="24" spans="1:6" ht="40.5" customHeight="1">
      <c r="A24" s="10" t="s">
        <v>120</v>
      </c>
      <c r="B24" s="35" t="s">
        <v>9</v>
      </c>
      <c r="C24" s="80" t="s">
        <v>121</v>
      </c>
      <c r="D24" s="18">
        <f>SUM(Вед!G91)</f>
        <v>584.97414</v>
      </c>
      <c r="E24" s="18">
        <f>SUM(Вед!H91)</f>
        <v>0</v>
      </c>
      <c r="F24" s="18">
        <f>SUM(Вед!I91)</f>
        <v>0</v>
      </c>
    </row>
    <row r="25" spans="1:6" ht="53.25" customHeight="1">
      <c r="A25" s="10" t="s">
        <v>123</v>
      </c>
      <c r="B25" s="35" t="s">
        <v>9</v>
      </c>
      <c r="C25" s="80" t="s">
        <v>122</v>
      </c>
      <c r="D25" s="18">
        <f>SUM(Вед!G94)</f>
        <v>57</v>
      </c>
      <c r="E25" s="18">
        <f>SUM(Вед!H94)</f>
        <v>0</v>
      </c>
      <c r="F25" s="18">
        <f>SUM(Вед!I94)</f>
        <v>0</v>
      </c>
    </row>
    <row r="26" spans="1:6" ht="36.75" customHeight="1">
      <c r="A26" s="127" t="s">
        <v>103</v>
      </c>
      <c r="B26" s="35" t="s">
        <v>9</v>
      </c>
      <c r="C26" s="80" t="s">
        <v>104</v>
      </c>
      <c r="D26" s="18">
        <f>SUM(Вед!G97)</f>
        <v>150</v>
      </c>
      <c r="E26" s="18">
        <f>SUM(Вед!H97)</f>
        <v>0</v>
      </c>
      <c r="F26" s="18">
        <f>SUM(Вед!I97)</f>
        <v>0</v>
      </c>
    </row>
    <row r="27" spans="1:6" ht="28.5" customHeight="1">
      <c r="A27" s="68" t="s">
        <v>76</v>
      </c>
      <c r="B27" s="68" t="s">
        <v>9</v>
      </c>
      <c r="C27" s="66" t="s">
        <v>99</v>
      </c>
      <c r="D27" s="42">
        <f>SUM(D28:D29)</f>
        <v>132.4</v>
      </c>
      <c r="E27" s="42">
        <f>SUM(E28:E29)</f>
        <v>102.4</v>
      </c>
      <c r="F27" s="42">
        <f>SUM(F28:F29)</f>
        <v>102.4</v>
      </c>
    </row>
    <row r="28" spans="1:6" ht="28.5" customHeight="1">
      <c r="A28" s="106" t="s">
        <v>91</v>
      </c>
      <c r="B28" s="115">
        <v>701</v>
      </c>
      <c r="C28" s="55" t="s">
        <v>70</v>
      </c>
      <c r="D28" s="15">
        <f>SUM(Вед!G58)</f>
        <v>70</v>
      </c>
      <c r="E28" s="15">
        <f>SUM(Вед!H58)</f>
        <v>40</v>
      </c>
      <c r="F28" s="15">
        <f>SUM(Вед!I58)</f>
        <v>40</v>
      </c>
    </row>
    <row r="29" spans="1:6" s="3" customFormat="1" ht="24">
      <c r="A29" s="10" t="s">
        <v>97</v>
      </c>
      <c r="B29" s="35" t="s">
        <v>9</v>
      </c>
      <c r="C29" s="22" t="s">
        <v>57</v>
      </c>
      <c r="D29" s="15">
        <f>SUM(Вед!G59)</f>
        <v>62.4</v>
      </c>
      <c r="E29" s="15">
        <f>SUM(Вед!H59)</f>
        <v>62.4</v>
      </c>
      <c r="F29" s="15">
        <f>SUM(Вед!I59)</f>
        <v>62.4</v>
      </c>
    </row>
    <row r="30" spans="1:6" ht="12.75">
      <c r="A30" s="68" t="s">
        <v>72</v>
      </c>
      <c r="B30" s="68" t="s">
        <v>9</v>
      </c>
      <c r="C30" s="67" t="s">
        <v>62</v>
      </c>
      <c r="D30" s="52">
        <f>SUM(D31:D32)</f>
        <v>1553.5</v>
      </c>
      <c r="E30" s="52">
        <f>SUM(E31:E32)</f>
        <v>1512.5</v>
      </c>
      <c r="F30" s="52">
        <f>SUM(F31:F32)</f>
        <v>1512.5</v>
      </c>
    </row>
    <row r="31" spans="1:6" ht="24">
      <c r="A31" s="35" t="s">
        <v>88</v>
      </c>
      <c r="B31" s="35" t="s">
        <v>9</v>
      </c>
      <c r="C31" s="11" t="s">
        <v>54</v>
      </c>
      <c r="D31" s="15">
        <f>SUM(Вед!G14)</f>
        <v>1000.5</v>
      </c>
      <c r="E31" s="15">
        <f>SUM(Вед!H14)</f>
        <v>959.5</v>
      </c>
      <c r="F31" s="15">
        <f>SUM(Вед!I14)</f>
        <v>959.5</v>
      </c>
    </row>
    <row r="32" spans="1:6" ht="24">
      <c r="A32" s="35" t="s">
        <v>89</v>
      </c>
      <c r="B32" s="35" t="s">
        <v>9</v>
      </c>
      <c r="C32" s="11" t="s">
        <v>55</v>
      </c>
      <c r="D32" s="15">
        <f>SUM(Вед!G21)</f>
        <v>553</v>
      </c>
      <c r="E32" s="15">
        <f>SUM(Вед!H21)</f>
        <v>553</v>
      </c>
      <c r="F32" s="15">
        <f>SUM(Вед!I21)</f>
        <v>553</v>
      </c>
    </row>
    <row r="33" spans="1:6" ht="36">
      <c r="A33" s="79" t="s">
        <v>78</v>
      </c>
      <c r="B33" s="35"/>
      <c r="C33" s="134" t="s">
        <v>71</v>
      </c>
      <c r="D33" s="15">
        <f>SUM(D34)</f>
        <v>1</v>
      </c>
      <c r="E33" s="15">
        <f>SUM(E34)</f>
        <v>1</v>
      </c>
      <c r="F33" s="15">
        <f>SUM(F34)</f>
        <v>1</v>
      </c>
    </row>
    <row r="34" spans="1:6" ht="12.75">
      <c r="A34" s="10" t="s">
        <v>90</v>
      </c>
      <c r="B34" s="88" t="s">
        <v>9</v>
      </c>
      <c r="C34" s="89" t="s">
        <v>26</v>
      </c>
      <c r="D34" s="18">
        <f>SUM(Вед!G26)</f>
        <v>1</v>
      </c>
      <c r="E34" s="18">
        <f>SUM(Вед!H26)</f>
        <v>1</v>
      </c>
      <c r="F34" s="18">
        <f>SUM(Вед!I26)</f>
        <v>1</v>
      </c>
    </row>
    <row r="35" spans="1:6" ht="12.75">
      <c r="A35" s="56"/>
      <c r="B35" s="56"/>
      <c r="C35" s="12" t="s">
        <v>23</v>
      </c>
      <c r="D35" s="19">
        <f>SUM(D9+D33)</f>
        <v>4162.327139999999</v>
      </c>
      <c r="E35" s="19">
        <f>SUM(E9+E33)</f>
        <v>2744.758</v>
      </c>
      <c r="F35" s="19">
        <f>SUM(F9+F33)</f>
        <v>2737.641</v>
      </c>
    </row>
  </sheetData>
  <sheetProtection/>
  <mergeCells count="8">
    <mergeCell ref="C1:F1"/>
    <mergeCell ref="C6:C7"/>
    <mergeCell ref="A6:A7"/>
    <mergeCell ref="B6:B7"/>
    <mergeCell ref="D6:F6"/>
    <mergeCell ref="A3:F4"/>
    <mergeCell ref="C2:F2"/>
    <mergeCell ref="D5:F5"/>
  </mergeCells>
  <printOptions/>
  <pageMargins left="0.1968503937007874" right="0" top="0.1968503937007874" bottom="0.1968503937007874" header="0.2755905511811024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 </dc:creator>
  <cp:keywords/>
  <dc:description/>
  <cp:lastModifiedBy>Admin</cp:lastModifiedBy>
  <cp:lastPrinted>2008-10-28T02:32:28Z</cp:lastPrinted>
  <dcterms:created xsi:type="dcterms:W3CDTF">2002-11-18T08:10:53Z</dcterms:created>
  <dcterms:modified xsi:type="dcterms:W3CDTF">2008-10-28T02:33:09Z</dcterms:modified>
  <cp:category/>
  <cp:version/>
  <cp:contentType/>
  <cp:contentStatus/>
</cp:coreProperties>
</file>